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T:\giunta\utenti\Industria\artigianato\BANDO 2023 - L.R.19-21\1.3.2. AMMODERNAMENTO E NUOVE IMPRESE\17 - decreto concessione MISURA A\SECONDO SCORRIMENTO\decreto II scorrimento\"/>
    </mc:Choice>
  </mc:AlternateContent>
  <xr:revisionPtr revIDLastSave="0" documentId="13_ncr:1_{5FD43826-A23A-4B00-9E64-1E69FD63F607}" xr6:coauthVersionLast="36" xr6:coauthVersionMax="36" xr10:uidLastSave="{00000000-0000-0000-0000-000000000000}"/>
  <bookViews>
    <workbookView xWindow="0" yWindow="0" windowWidth="20460" windowHeight="6915" xr2:uid="{00000000-000D-0000-FFFF-FFFF00000000}"/>
  </bookViews>
  <sheets>
    <sheet name="2 scorrimento" sheetId="8" r:id="rId1"/>
  </sheets>
  <definedNames>
    <definedName name="_xlnm.Print_Area" localSheetId="0">'2 scorrimento'!$Y$1:$AK$79</definedName>
  </definedNames>
  <calcPr calcId="191029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6" i="8" l="1"/>
  <c r="AG76" i="8"/>
  <c r="AH76" i="8" s="1"/>
  <c r="AF77" i="8"/>
  <c r="AG77" i="8"/>
  <c r="AH77" i="8" s="1"/>
  <c r="AF78" i="8"/>
  <c r="AG78" i="8"/>
  <c r="AH78" i="8" s="1"/>
  <c r="AF79" i="8"/>
  <c r="AG79" i="8"/>
  <c r="AH79" i="8" s="1"/>
  <c r="AK75" i="8"/>
  <c r="AK71" i="8"/>
  <c r="AK72" i="8"/>
  <c r="AK73" i="8"/>
  <c r="AK74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47" i="8"/>
  <c r="AB6" i="8"/>
  <c r="AJ5" i="8"/>
  <c r="AB79" i="8"/>
  <c r="AK79" i="8" s="1"/>
  <c r="W79" i="8"/>
  <c r="S79" i="8"/>
  <c r="Q79" i="8"/>
  <c r="O79" i="8"/>
  <c r="M79" i="8"/>
  <c r="K79" i="8"/>
  <c r="I79" i="8"/>
  <c r="AB78" i="8"/>
  <c r="AK78" i="8" s="1"/>
  <c r="W78" i="8"/>
  <c r="S78" i="8"/>
  <c r="Q78" i="8"/>
  <c r="O78" i="8"/>
  <c r="M78" i="8"/>
  <c r="K78" i="8"/>
  <c r="I78" i="8"/>
  <c r="AB77" i="8"/>
  <c r="AK77" i="8" s="1"/>
  <c r="W77" i="8"/>
  <c r="S77" i="8"/>
  <c r="Q77" i="8"/>
  <c r="O77" i="8"/>
  <c r="M77" i="8"/>
  <c r="K77" i="8"/>
  <c r="I77" i="8"/>
  <c r="W76" i="8"/>
  <c r="S76" i="8"/>
  <c r="Q76" i="8"/>
  <c r="O76" i="8"/>
  <c r="M76" i="8"/>
  <c r="K76" i="8"/>
  <c r="I76" i="8"/>
  <c r="AG75" i="8"/>
  <c r="AF75" i="8"/>
  <c r="AA75" i="8"/>
  <c r="W75" i="8"/>
  <c r="S75" i="8"/>
  <c r="Q75" i="8"/>
  <c r="O75" i="8"/>
  <c r="M75" i="8"/>
  <c r="K75" i="8"/>
  <c r="I75" i="8"/>
  <c r="AG74" i="8"/>
  <c r="AF74" i="8"/>
  <c r="AA74" i="8"/>
  <c r="W74" i="8"/>
  <c r="S74" i="8"/>
  <c r="Q74" i="8"/>
  <c r="O74" i="8"/>
  <c r="M74" i="8"/>
  <c r="K74" i="8"/>
  <c r="I74" i="8"/>
  <c r="AG73" i="8"/>
  <c r="AF73" i="8"/>
  <c r="AA73" i="8"/>
  <c r="S73" i="8"/>
  <c r="Q73" i="8"/>
  <c r="O73" i="8"/>
  <c r="M73" i="8"/>
  <c r="K73" i="8"/>
  <c r="I73" i="8"/>
  <c r="AG72" i="8"/>
  <c r="AF72" i="8"/>
  <c r="AA72" i="8"/>
  <c r="S72" i="8"/>
  <c r="Q72" i="8"/>
  <c r="O72" i="8"/>
  <c r="M72" i="8"/>
  <c r="K72" i="8"/>
  <c r="I72" i="8"/>
  <c r="AG71" i="8"/>
  <c r="AF71" i="8"/>
  <c r="AA71" i="8"/>
  <c r="W71" i="8"/>
  <c r="S71" i="8"/>
  <c r="Q71" i="8"/>
  <c r="O71" i="8"/>
  <c r="M71" i="8"/>
  <c r="K71" i="8"/>
  <c r="I71" i="8"/>
  <c r="AG70" i="8"/>
  <c r="AF70" i="8"/>
  <c r="AA70" i="8"/>
  <c r="W70" i="8"/>
  <c r="S70" i="8"/>
  <c r="Q70" i="8"/>
  <c r="O70" i="8"/>
  <c r="M70" i="8"/>
  <c r="K70" i="8"/>
  <c r="I70" i="8"/>
  <c r="AG69" i="8"/>
  <c r="AF69" i="8"/>
  <c r="AA69" i="8"/>
  <c r="W69" i="8"/>
  <c r="S69" i="8"/>
  <c r="Q69" i="8"/>
  <c r="O69" i="8"/>
  <c r="M69" i="8"/>
  <c r="K69" i="8"/>
  <c r="I69" i="8"/>
  <c r="AG68" i="8"/>
  <c r="AF68" i="8"/>
  <c r="AA68" i="8"/>
  <c r="W68" i="8"/>
  <c r="S68" i="8"/>
  <c r="Q68" i="8"/>
  <c r="O68" i="8"/>
  <c r="M68" i="8"/>
  <c r="K68" i="8"/>
  <c r="I68" i="8"/>
  <c r="AG67" i="8"/>
  <c r="AF67" i="8"/>
  <c r="AA67" i="8"/>
  <c r="W67" i="8"/>
  <c r="S67" i="8"/>
  <c r="Q67" i="8"/>
  <c r="O67" i="8"/>
  <c r="M67" i="8"/>
  <c r="K67" i="8"/>
  <c r="I67" i="8"/>
  <c r="AG66" i="8"/>
  <c r="AF66" i="8"/>
  <c r="AA66" i="8"/>
  <c r="W66" i="8"/>
  <c r="S66" i="8"/>
  <c r="Q66" i="8"/>
  <c r="O66" i="8"/>
  <c r="M66" i="8"/>
  <c r="K66" i="8"/>
  <c r="I66" i="8"/>
  <c r="AG65" i="8"/>
  <c r="AF65" i="8"/>
  <c r="AA65" i="8"/>
  <c r="W65" i="8"/>
  <c r="S65" i="8"/>
  <c r="Q65" i="8"/>
  <c r="O65" i="8"/>
  <c r="M65" i="8"/>
  <c r="K65" i="8"/>
  <c r="I65" i="8"/>
  <c r="AG64" i="8"/>
  <c r="AF64" i="8"/>
  <c r="AA64" i="8"/>
  <c r="W64" i="8"/>
  <c r="S64" i="8"/>
  <c r="Q64" i="8"/>
  <c r="O64" i="8"/>
  <c r="M64" i="8"/>
  <c r="K64" i="8"/>
  <c r="I64" i="8"/>
  <c r="AG63" i="8"/>
  <c r="AF63" i="8"/>
  <c r="AA63" i="8"/>
  <c r="W63" i="8"/>
  <c r="S63" i="8"/>
  <c r="Q63" i="8"/>
  <c r="O63" i="8"/>
  <c r="M63" i="8"/>
  <c r="K63" i="8"/>
  <c r="I63" i="8"/>
  <c r="AG62" i="8"/>
  <c r="AF62" i="8"/>
  <c r="AA62" i="8"/>
  <c r="W62" i="8"/>
  <c r="S62" i="8"/>
  <c r="Q62" i="8"/>
  <c r="O62" i="8"/>
  <c r="M62" i="8"/>
  <c r="K62" i="8"/>
  <c r="I62" i="8"/>
  <c r="AG61" i="8"/>
  <c r="AF61" i="8"/>
  <c r="AA61" i="8"/>
  <c r="W61" i="8"/>
  <c r="S61" i="8"/>
  <c r="Q61" i="8"/>
  <c r="O61" i="8"/>
  <c r="M61" i="8"/>
  <c r="K61" i="8"/>
  <c r="I61" i="8"/>
  <c r="AG60" i="8"/>
  <c r="AF60" i="8"/>
  <c r="AA60" i="8"/>
  <c r="W60" i="8"/>
  <c r="S60" i="8"/>
  <c r="Q60" i="8"/>
  <c r="O60" i="8"/>
  <c r="M60" i="8"/>
  <c r="K60" i="8"/>
  <c r="I60" i="8"/>
  <c r="AG59" i="8"/>
  <c r="AF59" i="8"/>
  <c r="AA59" i="8"/>
  <c r="S59" i="8"/>
  <c r="Q59" i="8"/>
  <c r="O59" i="8"/>
  <c r="M59" i="8"/>
  <c r="K59" i="8"/>
  <c r="I59" i="8"/>
  <c r="AG58" i="8"/>
  <c r="AF58" i="8"/>
  <c r="AA58" i="8"/>
  <c r="S58" i="8"/>
  <c r="Q58" i="8"/>
  <c r="O58" i="8"/>
  <c r="M58" i="8"/>
  <c r="K58" i="8"/>
  <c r="I58" i="8"/>
  <c r="AG57" i="8"/>
  <c r="AF57" i="8"/>
  <c r="AA57" i="8"/>
  <c r="W57" i="8"/>
  <c r="S57" i="8"/>
  <c r="Q57" i="8"/>
  <c r="O57" i="8"/>
  <c r="M57" i="8"/>
  <c r="K57" i="8"/>
  <c r="I57" i="8"/>
  <c r="AG56" i="8"/>
  <c r="AF56" i="8"/>
  <c r="AA56" i="8"/>
  <c r="W56" i="8"/>
  <c r="S56" i="8"/>
  <c r="Q56" i="8"/>
  <c r="O56" i="8"/>
  <c r="M56" i="8"/>
  <c r="K56" i="8"/>
  <c r="I56" i="8"/>
  <c r="AG55" i="8"/>
  <c r="AF55" i="8"/>
  <c r="AA55" i="8"/>
  <c r="W55" i="8"/>
  <c r="S55" i="8"/>
  <c r="Q55" i="8"/>
  <c r="O55" i="8"/>
  <c r="M55" i="8"/>
  <c r="K55" i="8"/>
  <c r="I55" i="8"/>
  <c r="AG54" i="8"/>
  <c r="AF54" i="8"/>
  <c r="AA54" i="8"/>
  <c r="W54" i="8"/>
  <c r="S54" i="8"/>
  <c r="Q54" i="8"/>
  <c r="O54" i="8"/>
  <c r="M54" i="8"/>
  <c r="K54" i="8"/>
  <c r="I54" i="8"/>
  <c r="AG53" i="8"/>
  <c r="AF53" i="8"/>
  <c r="AA53" i="8"/>
  <c r="W53" i="8"/>
  <c r="S53" i="8"/>
  <c r="Q53" i="8"/>
  <c r="O53" i="8"/>
  <c r="M53" i="8"/>
  <c r="K53" i="8"/>
  <c r="I53" i="8"/>
  <c r="AG52" i="8"/>
  <c r="AF52" i="8"/>
  <c r="AA52" i="8"/>
  <c r="W52" i="8"/>
  <c r="S52" i="8"/>
  <c r="Q52" i="8"/>
  <c r="O52" i="8"/>
  <c r="M52" i="8"/>
  <c r="K52" i="8"/>
  <c r="I52" i="8"/>
  <c r="AG51" i="8"/>
  <c r="AF51" i="8"/>
  <c r="AA51" i="8"/>
  <c r="W51" i="8"/>
  <c r="S51" i="8"/>
  <c r="Q51" i="8"/>
  <c r="O51" i="8"/>
  <c r="M51" i="8"/>
  <c r="K51" i="8"/>
  <c r="I51" i="8"/>
  <c r="AG50" i="8"/>
  <c r="AF50" i="8"/>
  <c r="AA50" i="8"/>
  <c r="W50" i="8"/>
  <c r="S50" i="8"/>
  <c r="Q50" i="8"/>
  <c r="O50" i="8"/>
  <c r="M50" i="8"/>
  <c r="K50" i="8"/>
  <c r="I50" i="8"/>
  <c r="AG49" i="8"/>
  <c r="AF49" i="8"/>
  <c r="AA49" i="8"/>
  <c r="W49" i="8"/>
  <c r="S49" i="8"/>
  <c r="Q49" i="8"/>
  <c r="O49" i="8"/>
  <c r="M49" i="8"/>
  <c r="K49" i="8"/>
  <c r="I49" i="8"/>
  <c r="AG48" i="8"/>
  <c r="AF48" i="8"/>
  <c r="AA48" i="8"/>
  <c r="W48" i="8"/>
  <c r="S48" i="8"/>
  <c r="Q48" i="8"/>
  <c r="O48" i="8"/>
  <c r="M48" i="8"/>
  <c r="K48" i="8"/>
  <c r="I48" i="8"/>
  <c r="AG47" i="8"/>
  <c r="AF47" i="8"/>
  <c r="AA47" i="8"/>
  <c r="W47" i="8"/>
  <c r="S47" i="8"/>
  <c r="Q47" i="8"/>
  <c r="O47" i="8"/>
  <c r="M47" i="8"/>
  <c r="K47" i="8"/>
  <c r="I47" i="8"/>
  <c r="AG46" i="8"/>
  <c r="AF46" i="8"/>
  <c r="AA46" i="8"/>
  <c r="W46" i="8"/>
  <c r="S46" i="8"/>
  <c r="Q46" i="8"/>
  <c r="O46" i="8"/>
  <c r="M46" i="8"/>
  <c r="K46" i="8"/>
  <c r="I46" i="8"/>
  <c r="AG45" i="8"/>
  <c r="AF45" i="8"/>
  <c r="AA45" i="8"/>
  <c r="W45" i="8"/>
  <c r="S45" i="8"/>
  <c r="Q45" i="8"/>
  <c r="O45" i="8"/>
  <c r="M45" i="8"/>
  <c r="K45" i="8"/>
  <c r="I45" i="8"/>
  <c r="AG44" i="8"/>
  <c r="AF44" i="8"/>
  <c r="AA44" i="8"/>
  <c r="W44" i="8"/>
  <c r="S44" i="8"/>
  <c r="Q44" i="8"/>
  <c r="O44" i="8"/>
  <c r="M44" i="8"/>
  <c r="K44" i="8"/>
  <c r="I44" i="8"/>
  <c r="AG43" i="8"/>
  <c r="AF43" i="8"/>
  <c r="AA43" i="8"/>
  <c r="W43" i="8"/>
  <c r="S43" i="8"/>
  <c r="Q43" i="8"/>
  <c r="O43" i="8"/>
  <c r="M43" i="8"/>
  <c r="K43" i="8"/>
  <c r="I43" i="8"/>
  <c r="AG42" i="8"/>
  <c r="AF42" i="8"/>
  <c r="AA42" i="8"/>
  <c r="W42" i="8"/>
  <c r="S42" i="8"/>
  <c r="Q42" i="8"/>
  <c r="O42" i="8"/>
  <c r="M42" i="8"/>
  <c r="K42" i="8"/>
  <c r="I42" i="8"/>
  <c r="AG41" i="8"/>
  <c r="AF41" i="8"/>
  <c r="AA41" i="8"/>
  <c r="W41" i="8"/>
  <c r="S41" i="8"/>
  <c r="Q41" i="8"/>
  <c r="O41" i="8"/>
  <c r="M41" i="8"/>
  <c r="K41" i="8"/>
  <c r="I41" i="8"/>
  <c r="AG40" i="8"/>
  <c r="AF40" i="8"/>
  <c r="AA40" i="8"/>
  <c r="W40" i="8"/>
  <c r="S40" i="8"/>
  <c r="Q40" i="8"/>
  <c r="O40" i="8"/>
  <c r="M40" i="8"/>
  <c r="K40" i="8"/>
  <c r="I40" i="8"/>
  <c r="AG39" i="8"/>
  <c r="AF39" i="8"/>
  <c r="AB39" i="8"/>
  <c r="AA39" i="8"/>
  <c r="W39" i="8"/>
  <c r="S39" i="8"/>
  <c r="Q39" i="8"/>
  <c r="O39" i="8"/>
  <c r="M39" i="8"/>
  <c r="K39" i="8"/>
  <c r="I39" i="8"/>
  <c r="AG38" i="8"/>
  <c r="AF38" i="8"/>
  <c r="AB38" i="8"/>
  <c r="AA38" i="8"/>
  <c r="W38" i="8"/>
  <c r="S38" i="8"/>
  <c r="Q38" i="8"/>
  <c r="O38" i="8"/>
  <c r="M38" i="8"/>
  <c r="K38" i="8"/>
  <c r="I38" i="8"/>
  <c r="AG37" i="8"/>
  <c r="AF37" i="8"/>
  <c r="AB37" i="8"/>
  <c r="AA37" i="8"/>
  <c r="W37" i="8"/>
  <c r="S37" i="8"/>
  <c r="Q37" i="8"/>
  <c r="O37" i="8"/>
  <c r="M37" i="8"/>
  <c r="K37" i="8"/>
  <c r="I37" i="8"/>
  <c r="AG36" i="8"/>
  <c r="AF36" i="8"/>
  <c r="AB36" i="8"/>
  <c r="AA36" i="8"/>
  <c r="W36" i="8"/>
  <c r="S36" i="8"/>
  <c r="Q36" i="8"/>
  <c r="O36" i="8"/>
  <c r="M36" i="8"/>
  <c r="K36" i="8"/>
  <c r="I36" i="8"/>
  <c r="AG35" i="8"/>
  <c r="AF35" i="8"/>
  <c r="AA35" i="8"/>
  <c r="W35" i="8"/>
  <c r="S35" i="8"/>
  <c r="Q35" i="8"/>
  <c r="O35" i="8"/>
  <c r="M35" i="8"/>
  <c r="K35" i="8"/>
  <c r="I35" i="8"/>
  <c r="AG34" i="8"/>
  <c r="AF34" i="8"/>
  <c r="AA34" i="8"/>
  <c r="S34" i="8"/>
  <c r="Q34" i="8"/>
  <c r="O34" i="8"/>
  <c r="M34" i="8"/>
  <c r="K34" i="8"/>
  <c r="I34" i="8"/>
  <c r="AG33" i="8"/>
  <c r="AF33" i="8"/>
  <c r="AB33" i="8"/>
  <c r="AA33" i="8"/>
  <c r="S33" i="8"/>
  <c r="Q33" i="8"/>
  <c r="O33" i="8"/>
  <c r="M33" i="8"/>
  <c r="K33" i="8"/>
  <c r="I33" i="8"/>
  <c r="AG32" i="8"/>
  <c r="AF32" i="8"/>
  <c r="AB32" i="8"/>
  <c r="AA32" i="8"/>
  <c r="S32" i="8"/>
  <c r="Q32" i="8"/>
  <c r="O32" i="8"/>
  <c r="M32" i="8"/>
  <c r="K32" i="8"/>
  <c r="I32" i="8"/>
  <c r="AG31" i="8"/>
  <c r="AF31" i="8"/>
  <c r="AB31" i="8"/>
  <c r="AA31" i="8"/>
  <c r="S31" i="8"/>
  <c r="Q31" i="8"/>
  <c r="O31" i="8"/>
  <c r="M31" i="8"/>
  <c r="K31" i="8"/>
  <c r="I31" i="8"/>
  <c r="AG30" i="8"/>
  <c r="AF30" i="8"/>
  <c r="AB30" i="8"/>
  <c r="AA30" i="8"/>
  <c r="S30" i="8"/>
  <c r="Q30" i="8"/>
  <c r="O30" i="8"/>
  <c r="M30" i="8"/>
  <c r="K30" i="8"/>
  <c r="I30" i="8"/>
  <c r="AG29" i="8"/>
  <c r="AF29" i="8"/>
  <c r="AB29" i="8"/>
  <c r="AA29" i="8"/>
  <c r="S29" i="8"/>
  <c r="Q29" i="8"/>
  <c r="O29" i="8"/>
  <c r="M29" i="8"/>
  <c r="K29" i="8"/>
  <c r="I29" i="8"/>
  <c r="AG28" i="8"/>
  <c r="AF28" i="8"/>
  <c r="AB28" i="8"/>
  <c r="AA28" i="8"/>
  <c r="S28" i="8"/>
  <c r="Q28" i="8"/>
  <c r="O28" i="8"/>
  <c r="M28" i="8"/>
  <c r="K28" i="8"/>
  <c r="I28" i="8"/>
  <c r="AG27" i="8"/>
  <c r="AF27" i="8"/>
  <c r="AB27" i="8"/>
  <c r="AA27" i="8"/>
  <c r="S27" i="8"/>
  <c r="Q27" i="8"/>
  <c r="O27" i="8"/>
  <c r="M27" i="8"/>
  <c r="K27" i="8"/>
  <c r="I27" i="8"/>
  <c r="AG26" i="8"/>
  <c r="AF26" i="8"/>
  <c r="AB26" i="8"/>
  <c r="AA26" i="8"/>
  <c r="S26" i="8"/>
  <c r="Q26" i="8"/>
  <c r="O26" i="8"/>
  <c r="M26" i="8"/>
  <c r="K26" i="8"/>
  <c r="I26" i="8"/>
  <c r="AG25" i="8"/>
  <c r="AF25" i="8"/>
  <c r="AB25" i="8"/>
  <c r="AA25" i="8"/>
  <c r="W25" i="8"/>
  <c r="S25" i="8"/>
  <c r="Q25" i="8"/>
  <c r="O25" i="8"/>
  <c r="M25" i="8"/>
  <c r="K25" i="8"/>
  <c r="I25" i="8"/>
  <c r="AG24" i="8"/>
  <c r="AF24" i="8"/>
  <c r="AB24" i="8"/>
  <c r="AA24" i="8"/>
  <c r="W24" i="8"/>
  <c r="S24" i="8"/>
  <c r="Q24" i="8"/>
  <c r="O24" i="8"/>
  <c r="M24" i="8"/>
  <c r="K24" i="8"/>
  <c r="I24" i="8"/>
  <c r="AG23" i="8"/>
  <c r="AF23" i="8"/>
  <c r="AB23" i="8"/>
  <c r="AA23" i="8"/>
  <c r="W23" i="8"/>
  <c r="S23" i="8"/>
  <c r="Q23" i="8"/>
  <c r="O23" i="8"/>
  <c r="M23" i="8"/>
  <c r="K23" i="8"/>
  <c r="I23" i="8"/>
  <c r="AG22" i="8"/>
  <c r="AF22" i="8"/>
  <c r="AB22" i="8"/>
  <c r="AA22" i="8"/>
  <c r="W22" i="8"/>
  <c r="S22" i="8"/>
  <c r="Q22" i="8"/>
  <c r="O22" i="8"/>
  <c r="M22" i="8"/>
  <c r="K22" i="8"/>
  <c r="I22" i="8"/>
  <c r="AG21" i="8"/>
  <c r="AF21" i="8"/>
  <c r="AB21" i="8"/>
  <c r="AA21" i="8"/>
  <c r="S21" i="8"/>
  <c r="Q21" i="8"/>
  <c r="O21" i="8"/>
  <c r="M21" i="8"/>
  <c r="K21" i="8"/>
  <c r="I21" i="8"/>
  <c r="AG20" i="8"/>
  <c r="AF20" i="8"/>
  <c r="AB20" i="8"/>
  <c r="AA20" i="8"/>
  <c r="W20" i="8"/>
  <c r="S20" i="8"/>
  <c r="Q20" i="8"/>
  <c r="O20" i="8"/>
  <c r="M20" i="8"/>
  <c r="K20" i="8"/>
  <c r="I20" i="8"/>
  <c r="AG19" i="8"/>
  <c r="AF19" i="8"/>
  <c r="AB19" i="8"/>
  <c r="AA19" i="8"/>
  <c r="W19" i="8"/>
  <c r="S19" i="8"/>
  <c r="Q19" i="8"/>
  <c r="O19" i="8"/>
  <c r="M19" i="8"/>
  <c r="K19" i="8"/>
  <c r="I19" i="8"/>
  <c r="AG18" i="8"/>
  <c r="AF18" i="8"/>
  <c r="AB18" i="8"/>
  <c r="AA18" i="8"/>
  <c r="W18" i="8"/>
  <c r="S18" i="8"/>
  <c r="Q18" i="8"/>
  <c r="O18" i="8"/>
  <c r="M18" i="8"/>
  <c r="K18" i="8"/>
  <c r="I18" i="8"/>
  <c r="AG17" i="8"/>
  <c r="AF17" i="8"/>
  <c r="AB17" i="8"/>
  <c r="AA17" i="8"/>
  <c r="W17" i="8"/>
  <c r="S17" i="8"/>
  <c r="Q17" i="8"/>
  <c r="O17" i="8"/>
  <c r="M17" i="8"/>
  <c r="K17" i="8"/>
  <c r="I17" i="8"/>
  <c r="AG16" i="8"/>
  <c r="AF16" i="8"/>
  <c r="AB16" i="8"/>
  <c r="AA16" i="8"/>
  <c r="W16" i="8"/>
  <c r="S16" i="8"/>
  <c r="Q16" i="8"/>
  <c r="O16" i="8"/>
  <c r="M16" i="8"/>
  <c r="K16" i="8"/>
  <c r="I16" i="8"/>
  <c r="AG15" i="8"/>
  <c r="AF15" i="8"/>
  <c r="AB15" i="8"/>
  <c r="AA15" i="8"/>
  <c r="W15" i="8"/>
  <c r="S15" i="8"/>
  <c r="Q15" i="8"/>
  <c r="O15" i="8"/>
  <c r="M15" i="8"/>
  <c r="K15" i="8"/>
  <c r="I15" i="8"/>
  <c r="AG14" i="8"/>
  <c r="AF14" i="8"/>
  <c r="AB14" i="8"/>
  <c r="AA14" i="8"/>
  <c r="W14" i="8"/>
  <c r="S14" i="8"/>
  <c r="Q14" i="8"/>
  <c r="O14" i="8"/>
  <c r="M14" i="8"/>
  <c r="K14" i="8"/>
  <c r="I14" i="8"/>
  <c r="AG13" i="8"/>
  <c r="AF13" i="8"/>
  <c r="AB13" i="8"/>
  <c r="AA13" i="8"/>
  <c r="W13" i="8"/>
  <c r="S13" i="8"/>
  <c r="Q13" i="8"/>
  <c r="O13" i="8"/>
  <c r="M13" i="8"/>
  <c r="K13" i="8"/>
  <c r="I13" i="8"/>
  <c r="AG12" i="8"/>
  <c r="AF12" i="8"/>
  <c r="AB12" i="8"/>
  <c r="AA12" i="8"/>
  <c r="W12" i="8"/>
  <c r="S12" i="8"/>
  <c r="Q12" i="8"/>
  <c r="O12" i="8"/>
  <c r="M12" i="8"/>
  <c r="K12" i="8"/>
  <c r="I12" i="8"/>
  <c r="AG11" i="8"/>
  <c r="AF11" i="8"/>
  <c r="W11" i="8"/>
  <c r="S11" i="8"/>
  <c r="Q11" i="8"/>
  <c r="O11" i="8"/>
  <c r="M11" i="8"/>
  <c r="K11" i="8"/>
  <c r="I11" i="8"/>
  <c r="AG10" i="8"/>
  <c r="AF10" i="8"/>
  <c r="AB10" i="8"/>
  <c r="W10" i="8"/>
  <c r="S10" i="8"/>
  <c r="Q10" i="8"/>
  <c r="O10" i="8"/>
  <c r="M10" i="8"/>
  <c r="K10" i="8"/>
  <c r="I10" i="8"/>
  <c r="AG9" i="8"/>
  <c r="AF9" i="8"/>
  <c r="AB9" i="8"/>
  <c r="W9" i="8"/>
  <c r="S9" i="8"/>
  <c r="Q9" i="8"/>
  <c r="O9" i="8"/>
  <c r="M9" i="8"/>
  <c r="K9" i="8"/>
  <c r="I9" i="8"/>
  <c r="AG8" i="8"/>
  <c r="AF8" i="8"/>
  <c r="AB8" i="8"/>
  <c r="S8" i="8"/>
  <c r="Q8" i="8"/>
  <c r="O8" i="8"/>
  <c r="M8" i="8"/>
  <c r="K8" i="8"/>
  <c r="I8" i="8"/>
  <c r="AG7" i="8"/>
  <c r="AF7" i="8"/>
  <c r="AB7" i="8"/>
  <c r="S7" i="8"/>
  <c r="Q7" i="8"/>
  <c r="O7" i="8"/>
  <c r="M7" i="8"/>
  <c r="K7" i="8"/>
  <c r="I7" i="8"/>
  <c r="AG6" i="8"/>
  <c r="AF6" i="8"/>
  <c r="S6" i="8"/>
  <c r="Q6" i="8"/>
  <c r="O6" i="8"/>
  <c r="M6" i="8"/>
  <c r="K6" i="8"/>
  <c r="I6" i="8"/>
  <c r="W5" i="8"/>
  <c r="S5" i="8"/>
  <c r="Q5" i="8"/>
  <c r="O5" i="8"/>
  <c r="M5" i="8"/>
  <c r="K5" i="8"/>
  <c r="I5" i="8"/>
  <c r="AG4" i="8"/>
  <c r="AF4" i="8"/>
  <c r="AA4" i="8"/>
  <c r="AB4" i="8" s="1"/>
  <c r="AI4" i="8" s="1"/>
  <c r="Z4" i="8"/>
  <c r="S4" i="8"/>
  <c r="Q4" i="8"/>
  <c r="O4" i="8"/>
  <c r="M4" i="8"/>
  <c r="K4" i="8"/>
  <c r="I4" i="8"/>
  <c r="T16" i="8" l="1"/>
  <c r="Y16" i="8" s="1"/>
  <c r="T18" i="8"/>
  <c r="Y18" i="8" s="1"/>
  <c r="T20" i="8"/>
  <c r="Y20" i="8" s="1"/>
  <c r="AH22" i="8"/>
  <c r="T23" i="8"/>
  <c r="AH24" i="8"/>
  <c r="T25" i="8"/>
  <c r="AH34" i="8"/>
  <c r="AH36" i="8"/>
  <c r="AH38" i="8"/>
  <c r="AH40" i="8"/>
  <c r="T42" i="8"/>
  <c r="Y42" i="8" s="1"/>
  <c r="AH42" i="8"/>
  <c r="T43" i="8"/>
  <c r="AH43" i="8"/>
  <c r="T44" i="8"/>
  <c r="Y44" i="8" s="1"/>
  <c r="AH44" i="8"/>
  <c r="T46" i="8"/>
  <c r="Y46" i="8" s="1"/>
  <c r="AH46" i="8"/>
  <c r="T47" i="8"/>
  <c r="AH47" i="8"/>
  <c r="T48" i="8"/>
  <c r="Y48" i="8" s="1"/>
  <c r="AH48" i="8"/>
  <c r="T50" i="8"/>
  <c r="Y50" i="8" s="1"/>
  <c r="AH50" i="8"/>
  <c r="T51" i="8"/>
  <c r="AH51" i="8"/>
  <c r="T52" i="8"/>
  <c r="Y52" i="8" s="1"/>
  <c r="AH52" i="8"/>
  <c r="T54" i="8"/>
  <c r="Y54" i="8" s="1"/>
  <c r="AH54" i="8"/>
  <c r="T55" i="8"/>
  <c r="AH55" i="8"/>
  <c r="T56" i="8"/>
  <c r="Y56" i="8" s="1"/>
  <c r="AH56" i="8"/>
  <c r="AH69" i="8"/>
  <c r="T70" i="8"/>
  <c r="Y70" i="8" s="1"/>
  <c r="T72" i="8"/>
  <c r="Y72" i="8" s="1"/>
  <c r="T74" i="8"/>
  <c r="Y74" i="8" s="1"/>
  <c r="AH74" i="8"/>
  <c r="T75" i="8"/>
  <c r="AH75" i="8"/>
  <c r="T76" i="8"/>
  <c r="Y76" i="8" s="1"/>
  <c r="T77" i="8"/>
  <c r="Y77" i="8" s="1"/>
  <c r="T78" i="8"/>
  <c r="Y78" i="8" s="1"/>
  <c r="T79" i="8"/>
  <c r="Y79" i="8" s="1"/>
  <c r="AH6" i="8"/>
  <c r="T7" i="8"/>
  <c r="Y7" i="8" s="1"/>
  <c r="AH8" i="8"/>
  <c r="T9" i="8"/>
  <c r="Y9" i="8" s="1"/>
  <c r="AH9" i="8"/>
  <c r="T10" i="8"/>
  <c r="Y10" i="8" s="1"/>
  <c r="AH10" i="8"/>
  <c r="T12" i="8"/>
  <c r="Y12" i="8" s="1"/>
  <c r="T14" i="8"/>
  <c r="Y14" i="8" s="1"/>
  <c r="T58" i="8"/>
  <c r="Y58" i="8" s="1"/>
  <c r="T60" i="8"/>
  <c r="Y60" i="8" s="1"/>
  <c r="AH60" i="8"/>
  <c r="T61" i="8"/>
  <c r="AH61" i="8"/>
  <c r="T62" i="8"/>
  <c r="Y62" i="8" s="1"/>
  <c r="AH62" i="8"/>
  <c r="T64" i="8"/>
  <c r="Y64" i="8" s="1"/>
  <c r="AH64" i="8"/>
  <c r="T65" i="8"/>
  <c r="AH65" i="8"/>
  <c r="T66" i="8"/>
  <c r="Y66" i="8" s="1"/>
  <c r="AH66" i="8"/>
  <c r="T68" i="8"/>
  <c r="Y68" i="8" s="1"/>
  <c r="AH68" i="8"/>
  <c r="T69" i="8"/>
  <c r="AH70" i="8"/>
  <c r="AH4" i="8"/>
  <c r="T4" i="8"/>
  <c r="Y4" i="8" s="1"/>
  <c r="T5" i="8"/>
  <c r="Y5" i="8" s="1"/>
  <c r="AH7" i="8"/>
  <c r="AH12" i="8"/>
  <c r="T13" i="8"/>
  <c r="Y13" i="8" s="1"/>
  <c r="AH14" i="8"/>
  <c r="T15" i="8"/>
  <c r="Y15" i="8" s="1"/>
  <c r="AH16" i="8"/>
  <c r="T17" i="8"/>
  <c r="Y17" i="8" s="1"/>
  <c r="AH18" i="8"/>
  <c r="T19" i="8"/>
  <c r="Y19" i="8" s="1"/>
  <c r="AH20" i="8"/>
  <c r="T21" i="8"/>
  <c r="Y21" i="8" s="1"/>
  <c r="AH21" i="8"/>
  <c r="T22" i="8"/>
  <c r="AH23" i="8"/>
  <c r="T24" i="8"/>
  <c r="AH25" i="8"/>
  <c r="T26" i="8"/>
  <c r="Y26" i="8" s="1"/>
  <c r="T27" i="8"/>
  <c r="Y27" i="8" s="1"/>
  <c r="AH27" i="8"/>
  <c r="AH28" i="8"/>
  <c r="T29" i="8"/>
  <c r="Y29" i="8" s="1"/>
  <c r="AH29" i="8"/>
  <c r="T30" i="8"/>
  <c r="Y30" i="8" s="1"/>
  <c r="T31" i="8"/>
  <c r="Y31" i="8" s="1"/>
  <c r="AH31" i="8"/>
  <c r="AH32" i="8"/>
  <c r="T33" i="8"/>
  <c r="Y33" i="8" s="1"/>
  <c r="AH33" i="8"/>
  <c r="T34" i="8"/>
  <c r="Y34" i="8" s="1"/>
  <c r="AH35" i="8"/>
  <c r="AH37" i="8"/>
  <c r="AH39" i="8"/>
  <c r="T59" i="8"/>
  <c r="Y59" i="8" s="1"/>
  <c r="T73" i="8"/>
  <c r="Y73" i="8" s="1"/>
  <c r="AC4" i="8"/>
  <c r="AD4" i="8"/>
  <c r="AF5" i="8"/>
  <c r="Y22" i="8"/>
  <c r="Y23" i="8"/>
  <c r="Y24" i="8"/>
  <c r="Y25" i="8"/>
  <c r="Y43" i="8"/>
  <c r="Y47" i="8"/>
  <c r="Y51" i="8"/>
  <c r="Y55" i="8"/>
  <c r="Y61" i="8"/>
  <c r="Y65" i="8"/>
  <c r="Y69" i="8"/>
  <c r="Y75" i="8"/>
  <c r="AG5" i="8"/>
  <c r="T6" i="8"/>
  <c r="Y6" i="8" s="1"/>
  <c r="T8" i="8"/>
  <c r="Y8" i="8" s="1"/>
  <c r="T11" i="8"/>
  <c r="Y11" i="8" s="1"/>
  <c r="AH11" i="8"/>
  <c r="AH13" i="8"/>
  <c r="AH15" i="8"/>
  <c r="AH17" i="8"/>
  <c r="AH19" i="8"/>
  <c r="AH26" i="8"/>
  <c r="T28" i="8"/>
  <c r="Y28" i="8" s="1"/>
  <c r="AH30" i="8"/>
  <c r="T32" i="8"/>
  <c r="Y32" i="8" s="1"/>
  <c r="T35" i="8"/>
  <c r="Y35" i="8" s="1"/>
  <c r="T36" i="8"/>
  <c r="Y36" i="8" s="1"/>
  <c r="T37" i="8"/>
  <c r="Y37" i="8" s="1"/>
  <c r="T38" i="8"/>
  <c r="Y38" i="8" s="1"/>
  <c r="T39" i="8"/>
  <c r="Y39" i="8" s="1"/>
  <c r="T40" i="8"/>
  <c r="Y40" i="8" s="1"/>
  <c r="T41" i="8"/>
  <c r="Y41" i="8" s="1"/>
  <c r="AH41" i="8"/>
  <c r="T45" i="8"/>
  <c r="Y45" i="8" s="1"/>
  <c r="AH45" i="8"/>
  <c r="T49" i="8"/>
  <c r="Y49" i="8" s="1"/>
  <c r="AH49" i="8"/>
  <c r="T53" i="8"/>
  <c r="Y53" i="8" s="1"/>
  <c r="AH53" i="8"/>
  <c r="T57" i="8"/>
  <c r="Y57" i="8" s="1"/>
  <c r="AH57" i="8"/>
  <c r="AH58" i="8"/>
  <c r="AH59" i="8"/>
  <c r="T63" i="8"/>
  <c r="Y63" i="8" s="1"/>
  <c r="AH63" i="8"/>
  <c r="T67" i="8"/>
  <c r="Y67" i="8" s="1"/>
  <c r="AH67" i="8"/>
  <c r="T71" i="8"/>
  <c r="Y71" i="8" s="1"/>
  <c r="AH71" i="8"/>
  <c r="AH72" i="8"/>
  <c r="AH73" i="8"/>
  <c r="AH5" i="8" l="1"/>
  <c r="AE4" i="8"/>
</calcChain>
</file>

<file path=xl/sharedStrings.xml><?xml version="1.0" encoding="utf-8"?>
<sst xmlns="http://schemas.openxmlformats.org/spreadsheetml/2006/main" count="629" uniqueCount="267">
  <si>
    <t>PESO 40</t>
  </si>
  <si>
    <t>Grado di cantierabilità e realizzabilità del progetto (7,5,15,22,30)</t>
  </si>
  <si>
    <t>Sostenibilità economico-finanziaria del progetto (scarso, sufficiente, buono, eccellente) (10,20,30,40)</t>
  </si>
  <si>
    <t>Impatto sull’innovazione di processo, sulla qualità e sicurezza del lavoro, sull’impatto energetico- ambientale e idrico (10,20,30,40)</t>
  </si>
  <si>
    <t>PESO 60</t>
  </si>
  <si>
    <t>Rilevanza tecnologica e innovativa del progetto (10,20,30,40)</t>
  </si>
  <si>
    <t>Congruità e pertinenza dei costi esposti rispetto agli obiettivi progettuali, al piano di lavoro delineato e alle specifiche del bando (5,10,15,20)</t>
  </si>
  <si>
    <t>TOTALE 1</t>
  </si>
  <si>
    <t>PREMIALITA' Rilevanza della componente femminile e giovanile (consistenza numerica all'interno della compagine societaria)</t>
  </si>
  <si>
    <t>Punteggio totale massimo assegnabile (2,5)</t>
  </si>
  <si>
    <t>Caratteristiche di sostenibilità e inclusione sociale</t>
  </si>
  <si>
    <t>valore investimento</t>
  </si>
  <si>
    <t>contributo ammissibile</t>
  </si>
  <si>
    <t xml:space="preserve">N. </t>
  </si>
  <si>
    <t>ID</t>
  </si>
  <si>
    <t>RAGIONE SOCIALE</t>
  </si>
  <si>
    <t>Femminile</t>
  </si>
  <si>
    <t>Giovanile</t>
  </si>
  <si>
    <t>Punterggio</t>
  </si>
  <si>
    <t>x</t>
  </si>
  <si>
    <t>G.F.M. ELETTRICA DI MARANGONI FABIO</t>
  </si>
  <si>
    <t>GOLD LINE SRL</t>
  </si>
  <si>
    <t>SOL.E.A SRL</t>
  </si>
  <si>
    <t>CREAZIONI ANTONELLA S.R.L.</t>
  </si>
  <si>
    <t>TIMBRIFICIO ROSSI SNC DI ROSSI ROBERTO &amp; GIANCARLO</t>
  </si>
  <si>
    <t>DEFO SRL UTENSILERIA INDUSTRIALE</t>
  </si>
  <si>
    <t>CALZATURIFICIO MEN‘S SHOES SRL</t>
  </si>
  <si>
    <t>DI LUIGI ELIO &amp; C. SNC</t>
  </si>
  <si>
    <t>GMC DI FAMMILUME EMANUELE &amp; C SNC</t>
  </si>
  <si>
    <t>AUTOCARROZZERIA RICHY S.R.L.</t>
  </si>
  <si>
    <t>ANODICA S.R.L.</t>
  </si>
  <si>
    <t>GELOSI &amp; CIARROCCA S.R.L.</t>
  </si>
  <si>
    <t>NEW PROJECT S.R.L.</t>
  </si>
  <si>
    <t>DIAMFONDI SRL UNIPERSONALE</t>
  </si>
  <si>
    <t>GRUPPO MARCONI DI MARCONI MILCO</t>
  </si>
  <si>
    <t>SOCEN S.R.L.</t>
  </si>
  <si>
    <t>CENTRO SERVIZI FUNEBRI SRL</t>
  </si>
  <si>
    <t>CIUCANI MOCASSINO MACHINERY SRL</t>
  </si>
  <si>
    <t>EVOMET S.R.L.</t>
  </si>
  <si>
    <t>RICCI S.R.L.</t>
  </si>
  <si>
    <t>OPHYGAS S.R.L.</t>
  </si>
  <si>
    <t>ELEPACKING S.R.L.</t>
  </si>
  <si>
    <t>CONTI ALESSANDRO</t>
  </si>
  <si>
    <t>PETROCCHI LAMIERE S.R.L.</t>
  </si>
  <si>
    <t>NEW ESSE MAGLIERIA SRL</t>
  </si>
  <si>
    <t>SALUMIFICIO EREDI BARTOLAZZI RENZO DI BARTOLAZZI ANDREA E C.S.A.S</t>
  </si>
  <si>
    <t>STEEL MECCANICA SRL</t>
  </si>
  <si>
    <t>ROOKIE SRL</t>
  </si>
  <si>
    <t>ERGO S.R.L.</t>
  </si>
  <si>
    <t>FERBAT SRL</t>
  </si>
  <si>
    <t>S.L.K. VERDECCHIA SRL</t>
  </si>
  <si>
    <t>BALDELLI UGO</t>
  </si>
  <si>
    <t>LP S.R.L.</t>
  </si>
  <si>
    <t>LAMPLAST SNC DI REMIA GIUSEPPE E ALFIO</t>
  </si>
  <si>
    <t>ROLNEK S.R.L.</t>
  </si>
  <si>
    <t>GAEN DI BUTTERI GABRIELLA</t>
  </si>
  <si>
    <t>NB MECCANICA S.R.L.</t>
  </si>
  <si>
    <t>SCATOLIFICIO MI.STE.RI BOX SRL</t>
  </si>
  <si>
    <t>FLORIDA SRL</t>
  </si>
  <si>
    <t>METAL PAINT DI RAFFAELLA CIARAMICOLI &amp; C. S.A.S.</t>
  </si>
  <si>
    <t>LA3 S.R.L</t>
  </si>
  <si>
    <t>REMAPLAST - S.R.L.</t>
  </si>
  <si>
    <t>L.A.L. SRL</t>
  </si>
  <si>
    <t>SALUMIFICIO DI GENGA SRL</t>
  </si>
  <si>
    <t>MARCACCINI DANILO E C. S.N.C.</t>
  </si>
  <si>
    <t>SICE IMPIANTI ELETTROMECCANICA SRL</t>
  </si>
  <si>
    <t>GIAMPAOLI SRL</t>
  </si>
  <si>
    <t>MALARIPE S.N.C. DI CHIARALUCE SIMONE E C.</t>
  </si>
  <si>
    <t>EKAPPA LABORATORI S.R.L.</t>
  </si>
  <si>
    <t>CENTRO COPIE G.S. S.N.C. DI SILVESTRANI ADRIANO &amp; C.</t>
  </si>
  <si>
    <t>GIOVE SOCIETA‘ A RESPONSABILITA‘ LIMITATA ENUNCIABILE ANCHE GIOVE S.R.L.</t>
  </si>
  <si>
    <t>ILMEC SRL</t>
  </si>
  <si>
    <t>PUBLICOLOR S.A.S. DI MOSCIATTI SIMONE E C.</t>
  </si>
  <si>
    <t>FABIANI SRL</t>
  </si>
  <si>
    <t>C.I.P.A. DI CANCELLIERI MAURIZIO</t>
  </si>
  <si>
    <t>MODELLERIA G.R. S.R.L.</t>
  </si>
  <si>
    <t>COSMESIT S.R.L.</t>
  </si>
  <si>
    <t>ERMES SRL</t>
  </si>
  <si>
    <t>SASS DI LA MONTAGNA SALVATORE</t>
  </si>
  <si>
    <t>STILFAR ITALIA SRL</t>
  </si>
  <si>
    <t>MIGAMMA S.R.L.</t>
  </si>
  <si>
    <t>CO.ME.CA. SRL</t>
  </si>
  <si>
    <t>GRILLI FABBRICA ALIMENTARE SRL</t>
  </si>
  <si>
    <t>MEDI@ TV SRL</t>
  </si>
  <si>
    <t>ADRIA DI PROSPERI PIERINO E C. S.N.C.</t>
  </si>
  <si>
    <t>PRATELLI CORNICI SRL</t>
  </si>
  <si>
    <t>ITAR S.R.L.</t>
  </si>
  <si>
    <t>EUROPROFILI S.R.L.</t>
  </si>
  <si>
    <t>NAFAR DI SEBASTIANO CAVARRA</t>
  </si>
  <si>
    <t>G.P.S. SNC DI MAZZAFERRO GIUSEPPE &amp; C.</t>
  </si>
  <si>
    <t>G.T.B. DI GALASSI MARIO &amp; C. - S.N.C. -</t>
  </si>
  <si>
    <t>ANTICA GASTRONOMIA S.R.L.</t>
  </si>
  <si>
    <t>MANGIMIFICIO MARIANI ZENO S.R.L</t>
  </si>
  <si>
    <t>ALL TRICOT S.N.C. DI CARDINALETTI M. E P.</t>
  </si>
  <si>
    <t>M.P. DI MATTEI PAOLO &amp; C. S.A.S.</t>
  </si>
  <si>
    <t>CALZATURIFICIO MAURON DI LUCIANI MARIA &amp; C. S.A.S.</t>
  </si>
  <si>
    <t>PUNTEGGIO TOTALE</t>
  </si>
  <si>
    <t>Qualità della proposta progettuale (chiarezza nell’individuazione degli obiettivi e coerenza degli investimenti) (7,5,15,22,30)</t>
  </si>
  <si>
    <t>CONTRIBUTO CONCESSO
QUOTA UE
(capitolo 2140520190)</t>
  </si>
  <si>
    <t>CONTRIBUTO CONCESSO
QUOTA STATO
(capitolo 2140520191)</t>
  </si>
  <si>
    <t>CONTRIBUTO CONCESSO
QUOTA REGIONE
(capitolo 2140520193)</t>
  </si>
  <si>
    <t>PIVA</t>
  </si>
  <si>
    <t xml:space="preserve">SEDE LEGALE </t>
  </si>
  <si>
    <t>SEDE INVESTIMENTO</t>
  </si>
  <si>
    <t>VIA MAR EGEO, 101/103 - PORTO SANT'ELPIDIO 63821</t>
  </si>
  <si>
    <t>01597620432</t>
  </si>
  <si>
    <t>VIA ENRICO FERMI, 1 - MOGLIANO 62010</t>
  </si>
  <si>
    <t>01943640449</t>
  </si>
  <si>
    <t>CUP</t>
  </si>
  <si>
    <t>B78I23004900007</t>
  </si>
  <si>
    <t>B12E23061300008</t>
  </si>
  <si>
    <t>spesa ammissibile</t>
  </si>
  <si>
    <t>ANNUALIYA' 2024</t>
  </si>
  <si>
    <t>ANNUALITA' 2025</t>
  </si>
  <si>
    <t>-</t>
  </si>
  <si>
    <t>CONTRIBUTO TOTALE CONCESSO
2024</t>
  </si>
  <si>
    <t>CONTRIBUTO TOTALE CONCESSO
2025</t>
  </si>
  <si>
    <t>CONTRIBUTO CONCESSO
QUOTA REGIONE
(capitolo 2140520192)</t>
  </si>
  <si>
    <t>02081430437</t>
  </si>
  <si>
    <t>VIA G. FALCONE,7 62029 TOLENTINO (MC)</t>
  </si>
  <si>
    <t>02321290419</t>
  </si>
  <si>
    <t>VIA DEL BOSCO 4 CAPRAZZINO 61028 SASSOCORVARO (PU)</t>
  </si>
  <si>
    <t>02017820446</t>
  </si>
  <si>
    <t>CONTRADA S GIROLAMO 5 63023 FERMO (FM)</t>
  </si>
  <si>
    <t>02547930426</t>
  </si>
  <si>
    <t>VIA LUIGI GALVANI 5 60020 CAMERATA PICENA (AN)</t>
  </si>
  <si>
    <t>02036240410</t>
  </si>
  <si>
    <t>VIA DELLA PRODUZIONE 6 61010 TAVULLIA (PU)</t>
  </si>
  <si>
    <t>02218360440</t>
  </si>
  <si>
    <t>STRADA SAN FILIPPO N 5/O 63821 PORTO SANT'ELPIDIO (FM)</t>
  </si>
  <si>
    <t>02652350410</t>
  </si>
  <si>
    <t>VIA MAZZINI 64/D 61022 VALLEFOGLIA (PU)</t>
  </si>
  <si>
    <t>01083860435</t>
  </si>
  <si>
    <t>VIA VALLE 168 62015 MONTE SAN GIUSTO (MC)</t>
  </si>
  <si>
    <t>01457760443</t>
  </si>
  <si>
    <t>VIA MANLIO MASSINI 13/15 63833 MONTEGIORGIO (FM)</t>
  </si>
  <si>
    <t>14860091009</t>
  </si>
  <si>
    <t>VIA MARTIRI DI VIA FANI 7 62018 POTENZA PICENA (MC)</t>
  </si>
  <si>
    <t>01151560438</t>
  </si>
  <si>
    <t>VIA URBINO 32/34/36 62100 MACERATA (MC)</t>
  </si>
  <si>
    <t>01158460442</t>
  </si>
  <si>
    <t>ZONA INDUSTRIALE CAMPOLUNGO SNC 63100 ASCOLI PICENO (AP)</t>
  </si>
  <si>
    <t>01312310426</t>
  </si>
  <si>
    <t>VIA CESANENSE 71/A 61037 MONDOLFO (PU)</t>
  </si>
  <si>
    <t>00930710413</t>
  </si>
  <si>
    <t>VIA GUIDO ROSSA 13/5 SAN GIORGIO 61020 MONTECALVO IN FOGLIA (PU)</t>
  </si>
  <si>
    <t>02024930428</t>
  </si>
  <si>
    <t>VIA MELETO 19/B 60040 GENGA (AN)</t>
  </si>
  <si>
    <t>02112950411</t>
  </si>
  <si>
    <t>PIAZZA CIVILTA' AGRICOLA S.N. 61040 SANT'IPPOLITO (PU)</t>
  </si>
  <si>
    <t>01447860436</t>
  </si>
  <si>
    <t>VIA POTENZA 27/B 62022 CASTELRAIMONDO (MC)</t>
  </si>
  <si>
    <t>02547730412</t>
  </si>
  <si>
    <t>STRADA CA' RIO 20 61043 CAGLI (PU)</t>
  </si>
  <si>
    <t>00810070425</t>
  </si>
  <si>
    <t>VIA MONTALBODDO 18/A 60013 CORINALDO (AN)</t>
  </si>
  <si>
    <t>01408110441</t>
  </si>
  <si>
    <t>VIA BONCORE 97 63812 MONTEGRANARO (FM)</t>
  </si>
  <si>
    <t>02017640422</t>
  </si>
  <si>
    <t>VIA A. GRANDI 16 60024 FILOTTRANO (AN)</t>
  </si>
  <si>
    <t>02065440444</t>
  </si>
  <si>
    <t>VIA SAN RUSTICO SCN 63065 RIPATRANSONE (AP)</t>
  </si>
  <si>
    <t>01102710413</t>
  </si>
  <si>
    <t>VIA BRIGATA GARIBALDI N. 28 61100 PESARO (PU)</t>
  </si>
  <si>
    <t>01294730435</t>
  </si>
  <si>
    <t>VIA COMANDANTE LUDOVICO CENSI 21 62027 SAN SEVERINO MARCHE (MC)</t>
  </si>
  <si>
    <t>01488550417</t>
  </si>
  <si>
    <t>VIA PROVINCIALE 49 61025 MONTELABBATE (PU)</t>
  </si>
  <si>
    <t>01031640434</t>
  </si>
  <si>
    <t>VIA R SANZIO 1 62014 CORRIDONIA (MC)</t>
  </si>
  <si>
    <t>01807740434</t>
  </si>
  <si>
    <t>Via E. MATTEI,2 62010 MONTEFANO (MC)</t>
  </si>
  <si>
    <t>02344180423</t>
  </si>
  <si>
    <t>VIA ROSSELLI, 1 60024 FILOTTRANO (AN)</t>
  </si>
  <si>
    <t>01887550448</t>
  </si>
  <si>
    <t>VIA TAGLIAMENTO N. 42 62010 MORROVALLE (MC)</t>
  </si>
  <si>
    <t>00378590442</t>
  </si>
  <si>
    <t>VIA DELLA COSTITUZIONE 8 63836 MONTE VIDON CORRADO (FM)</t>
  </si>
  <si>
    <t>01202600431</t>
  </si>
  <si>
    <t>VIA MARCHE 31 62010 MORROVALLE (MC)</t>
  </si>
  <si>
    <t>02264090412</t>
  </si>
  <si>
    <t>VIA AREZZO 25 61122 PESARO (PU)</t>
  </si>
  <si>
    <t>02550280412</t>
  </si>
  <si>
    <t>VIA VALLE METAURO, 7 61036 COLLI AL METAURO (PU)</t>
  </si>
  <si>
    <t>01536120437</t>
  </si>
  <si>
    <t>VIA DON BOSCO 74 62010 MONTECOSARO (MC)</t>
  </si>
  <si>
    <t>01454010446</t>
  </si>
  <si>
    <t>VIA TESINO 154 63073 OFFIDA (AP)</t>
  </si>
  <si>
    <t>00948570437</t>
  </si>
  <si>
    <t>VIA ALVATA SNC 62018 POTENZA PICENA (MC)</t>
  </si>
  <si>
    <t>01629560432</t>
  </si>
  <si>
    <t>VIA GIROLAMO VARNELLI SNC 62034 MUCCIA (MC)</t>
  </si>
  <si>
    <t>01897780449</t>
  </si>
  <si>
    <t>VIA DELL'ARTE 8 63821 PORTO SANT'ELPIDIO (FM)</t>
  </si>
  <si>
    <t>00419530431</t>
  </si>
  <si>
    <t>LOCALITA' PIANI DI LANCIANO SNC 62025 PIORACO (MC)</t>
  </si>
  <si>
    <t>02043640412</t>
  </si>
  <si>
    <t>VIA DONIZETTI 29 61033 FERMIGNANO (PU)</t>
  </si>
  <si>
    <t>01575130438</t>
  </si>
  <si>
    <t>VIA DELL'IMPRESA 59 62014 CORRIDONIA (MC)</t>
  </si>
  <si>
    <t>02938730427</t>
  </si>
  <si>
    <t>VIA ARIOVISTO PEZZOTTI N20 60124 ANCONA (AN)</t>
  </si>
  <si>
    <t>02360970442</t>
  </si>
  <si>
    <t>VIA GIOVAN BATTISTA PIRELLI N 9 63900 FERMO (FM)</t>
  </si>
  <si>
    <t>00970030441</t>
  </si>
  <si>
    <t>VIA CROCEDIVIA 64 63833 MONTEGIORGIO (FM)</t>
  </si>
  <si>
    <t>01370530428</t>
  </si>
  <si>
    <t>VIA I MAGGIO 22 60030 CASTELBELLINO (AN)</t>
  </si>
  <si>
    <t>01441050430</t>
  </si>
  <si>
    <t>VIA UMBRIA 71 62014 CORRIDONIA (MC)</t>
  </si>
  <si>
    <t>01353170416</t>
  </si>
  <si>
    <t>VIA DEL PIANO 65 61022 VALLEFOGLIA (PU)</t>
  </si>
  <si>
    <t>01040390435</t>
  </si>
  <si>
    <t>VIA CLUENTINA 57 62100 MACERATA (MC)</t>
  </si>
  <si>
    <t>02416030423</t>
  </si>
  <si>
    <t>FRAZIONE PITICCHIO 60011 ARCEVIA (AN)</t>
  </si>
  <si>
    <t>01879100434</t>
  </si>
  <si>
    <t>CONTRADA MARIGNANO 12/C 62018 POTENZA PICENA (MC)</t>
  </si>
  <si>
    <t>00359250446</t>
  </si>
  <si>
    <t>VIA F PETRARCA 16 63812 MONTEGRANARO (FM)</t>
  </si>
  <si>
    <t>01309510418</t>
  </si>
  <si>
    <t>VIA BRUNELLESCHI 17 LOC CASININA 61020 AUDITORE (PU)</t>
  </si>
  <si>
    <t>02449290416</t>
  </si>
  <si>
    <t>VIA BRODOLINI 55/3 61025 MONTELABBATE (PU)</t>
  </si>
  <si>
    <t>02585340413</t>
  </si>
  <si>
    <t>VIA MONTE CATRIA N 15/A 61047 SAN LORENZO IN CAMPO (PU)</t>
  </si>
  <si>
    <t>02119130447</t>
  </si>
  <si>
    <t>VIA DELL'ARTE 2/A 63821 PORTO SANT'ELPIDIO (FM)</t>
  </si>
  <si>
    <t>00667880421</t>
  </si>
  <si>
    <t>VIA BUFFOLARECCIA, 40 60025 LORETO (AN)</t>
  </si>
  <si>
    <t>02416140412</t>
  </si>
  <si>
    <t>LOCALITA' PONTE VECCHIO 81 61049 URBANIA (PU)</t>
  </si>
  <si>
    <t>01205800426</t>
  </si>
  <si>
    <t>VIA F.LLI LOMBARDI, 4/B 60010 OSTRA VETERE (AN)</t>
  </si>
  <si>
    <t>02114130426</t>
  </si>
  <si>
    <t>VIA MONSIGNORE OSCAR ARNULFO ROMERO 60027 OSIMO (AN)</t>
  </si>
  <si>
    <t>02292090426</t>
  </si>
  <si>
    <t>VIA ENRICO MEDI 3 60010 OSTRA (AN)</t>
  </si>
  <si>
    <t>01343480446</t>
  </si>
  <si>
    <t>VIA DELL'INDUSTRIA 3 63844 GROTTAZZOLINA (FM)</t>
  </si>
  <si>
    <t>01270780438</t>
  </si>
  <si>
    <t>VIA GUGLIELMO MARCONI, N.1 62010 MONTECASSIANO (MC)</t>
  </si>
  <si>
    <t>01619620444</t>
  </si>
  <si>
    <t>VIA SAN PAOLO 4 63831 RAPAGNANO (FM)</t>
  </si>
  <si>
    <t>02560740421</t>
  </si>
  <si>
    <t>VIA PASTORE 1 60027 OSIMO (AN)</t>
  </si>
  <si>
    <t>01857390437</t>
  </si>
  <si>
    <t>VIA TORINO 3 62017 PORTO RECANATI (MC)</t>
  </si>
  <si>
    <t>01987830435</t>
  </si>
  <si>
    <t>VIA LEOPARDI N.9 62020 RIPE SAN GINESIO (MC)</t>
  </si>
  <si>
    <t>02153850421</t>
  </si>
  <si>
    <t>VIA COSTABIANCA 43 60025 LORETO (AN)</t>
  </si>
  <si>
    <t>01380030427</t>
  </si>
  <si>
    <t>VIA MANLIO MERCATALI, 8/10 60022 CASTELFIDARDO (AN)</t>
  </si>
  <si>
    <t>01912310438</t>
  </si>
  <si>
    <t>Via dell’Industria n. 30 63821 PORTO SANT'ELPIDIO (FM)</t>
  </si>
  <si>
    <t>00335970448</t>
  </si>
  <si>
    <t>VIA STAZIONE 94 63844 GROTTAZZOLINA (FM)</t>
  </si>
  <si>
    <t>02443760448</t>
  </si>
  <si>
    <t>VIA SPINETO 14 63837 FALERONE (FM)</t>
  </si>
  <si>
    <t>02897120420</t>
  </si>
  <si>
    <t>VIA PALADINI 6 60035 JESI (AN)</t>
  </si>
  <si>
    <t>00255600447</t>
  </si>
  <si>
    <t>VIA D'ANCARIA 9 63100 ASCOLI PICENO (AP)</t>
  </si>
  <si>
    <t>02693650414</t>
  </si>
  <si>
    <t>VIA DELLA PRODUZIONE 94 61025 MONTELABBATE (PU)</t>
  </si>
  <si>
    <r>
      <rPr>
        <b/>
        <sz val="16"/>
        <rFont val="Calibri"/>
        <family val="2"/>
        <scheme val="minor"/>
      </rPr>
      <t>ALLEGATO A - 2° Scorrimento</t>
    </r>
    <r>
      <rPr>
        <sz val="12"/>
        <rFont val="Calibri"/>
        <family val="2"/>
        <scheme val="minor"/>
      </rPr>
      <t xml:space="preserve">
SOSTEGNO ALLE MPI ARTIGIANE PER INVESTIMENTI IN AMMODERNAMENTO TECNOLOGICO E CREAZIONE DI NUOVE UNITÀ PRODUTTIVE PR MARCHE FESR 2021/2027 – ASSE 1 – OS 1.3 – AZIONE 1.3.2 - Intervento 1.3.2.1 - </t>
    </r>
    <r>
      <rPr>
        <b/>
        <sz val="12"/>
        <rFont val="Calibri"/>
        <family val="2"/>
        <scheme val="minor"/>
      </rPr>
      <t>MISURA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</si>
</sst>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00\ &quot;€&quot;_-;\-* #,##0.0000\ &quot;€&quot;_-;_-* &quot;-&quot;??\ &quot;€&quot;_-;_-@_-"/>
    <numFmt numFmtId="166" formatCode="_-* #,##0.0000\ &quot;€&quot;_-;\-* #,##0.0000\ &quot;€&quot;_-;_-* &quot;-&quot;??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.5"/>
      <color theme="1"/>
      <name val="Times New Roman"/>
      <family val="1"/>
    </font>
    <font>
      <sz val="11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11" borderId="0" applyNumberFormat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44" fontId="7" fillId="0" borderId="0" xfId="1" applyFont="1" applyFill="1" applyBorder="1" applyAlignment="1">
      <alignment horizontal="left" vertical="center"/>
    </xf>
    <xf numFmtId="164" fontId="11" fillId="0" borderId="0" xfId="2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4" fontId="2" fillId="0" borderId="0" xfId="0" applyNumberFormat="1" applyFont="1" applyFill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3" xfId="0" applyFont="1" applyFill="1" applyBorder="1" applyAlignment="1" applyProtection="1">
      <alignment horizontal="center" vertical="center" wrapText="1" readingOrder="1"/>
      <protection locked="0"/>
    </xf>
    <xf numFmtId="0" fontId="7" fillId="10" borderId="13" xfId="0" applyFont="1" applyFill="1" applyBorder="1" applyAlignment="1" applyProtection="1">
      <alignment horizontal="left" vertical="center" wrapText="1" readingOrder="1"/>
      <protection locked="0"/>
    </xf>
    <xf numFmtId="49" fontId="7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44" fontId="7" fillId="10" borderId="13" xfId="1" applyFont="1" applyFill="1" applyBorder="1" applyAlignment="1">
      <alignment horizontal="right" vertical="center"/>
    </xf>
    <xf numFmtId="44" fontId="7" fillId="10" borderId="13" xfId="1" applyNumberFormat="1" applyFont="1" applyFill="1" applyBorder="1" applyAlignment="1">
      <alignment horizontal="right" vertical="center"/>
    </xf>
    <xf numFmtId="44" fontId="7" fillId="10" borderId="13" xfId="1" applyNumberFormat="1" applyFont="1" applyFill="1" applyBorder="1" applyAlignment="1">
      <alignment horizontal="center" vertical="center"/>
    </xf>
    <xf numFmtId="44" fontId="8" fillId="10" borderId="13" xfId="1" applyNumberFormat="1" applyFont="1" applyFill="1" applyBorder="1" applyAlignment="1">
      <alignment horizontal="right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 applyProtection="1">
      <alignment horizontal="center" vertical="center" wrapText="1" readingOrder="1"/>
      <protection locked="0"/>
    </xf>
    <xf numFmtId="0" fontId="7" fillId="10" borderId="11" xfId="0" applyFont="1" applyFill="1" applyBorder="1" applyAlignment="1" applyProtection="1">
      <alignment horizontal="left" vertical="center" wrapText="1" readingOrder="1"/>
      <protection locked="0"/>
    </xf>
    <xf numFmtId="0" fontId="7" fillId="10" borderId="2" xfId="0" applyFont="1" applyFill="1" applyBorder="1" applyAlignment="1" applyProtection="1">
      <alignment horizontal="left" vertical="center" wrapText="1" readingOrder="1"/>
      <protection locked="0"/>
    </xf>
    <xf numFmtId="0" fontId="7" fillId="10" borderId="3" xfId="0" applyFont="1" applyFill="1" applyBorder="1" applyAlignment="1" applyProtection="1">
      <alignment horizontal="center" vertical="center" wrapText="1" readingOrder="1"/>
      <protection locked="0"/>
    </xf>
    <xf numFmtId="0" fontId="7" fillId="10" borderId="11" xfId="0" applyFont="1" applyFill="1" applyBorder="1" applyAlignment="1">
      <alignment horizontal="center" vertical="center"/>
    </xf>
    <xf numFmtId="44" fontId="7" fillId="10" borderId="2" xfId="1" applyFont="1" applyFill="1" applyBorder="1" applyAlignment="1">
      <alignment horizontal="right" vertical="center"/>
    </xf>
    <xf numFmtId="44" fontId="7" fillId="10" borderId="11" xfId="1" applyFont="1" applyFill="1" applyBorder="1" applyAlignment="1">
      <alignment horizontal="right" vertical="center"/>
    </xf>
    <xf numFmtId="44" fontId="7" fillId="10" borderId="2" xfId="1" applyNumberFormat="1" applyFont="1" applyFill="1" applyBorder="1" applyAlignment="1">
      <alignment horizontal="center" vertical="center"/>
    </xf>
    <xf numFmtId="44" fontId="7" fillId="10" borderId="11" xfId="1" applyNumberFormat="1" applyFont="1" applyFill="1" applyBorder="1" applyAlignment="1">
      <alignment horizontal="center" vertical="center"/>
    </xf>
    <xf numFmtId="44" fontId="7" fillId="10" borderId="2" xfId="1" applyNumberFormat="1" applyFont="1" applyFill="1" applyBorder="1" applyAlignment="1">
      <alignment horizontal="right" vertical="center"/>
    </xf>
    <xf numFmtId="44" fontId="8" fillId="10" borderId="2" xfId="1" applyFont="1" applyFill="1" applyBorder="1" applyAlignment="1">
      <alignment horizontal="right" vertical="center"/>
    </xf>
    <xf numFmtId="0" fontId="7" fillId="10" borderId="2" xfId="0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 applyProtection="1">
      <alignment horizontal="center" vertical="center" wrapText="1" readingOrder="1"/>
      <protection locked="0"/>
    </xf>
    <xf numFmtId="44" fontId="8" fillId="10" borderId="2" xfId="1" applyNumberFormat="1" applyFont="1" applyFill="1" applyBorder="1" applyAlignment="1">
      <alignment horizontal="right" vertical="center"/>
    </xf>
    <xf numFmtId="44" fontId="8" fillId="10" borderId="13" xfId="1" applyFont="1" applyFill="1" applyBorder="1" applyAlignment="1">
      <alignment horizontal="right" vertical="center"/>
    </xf>
    <xf numFmtId="44" fontId="8" fillId="10" borderId="11" xfId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4" fontId="14" fillId="0" borderId="0" xfId="0" applyNumberFormat="1" applyFont="1"/>
    <xf numFmtId="0" fontId="2" fillId="10" borderId="2" xfId="0" applyFont="1" applyFill="1" applyBorder="1" applyAlignment="1">
      <alignment horizontal="center" vertical="center"/>
    </xf>
    <xf numFmtId="0" fontId="7" fillId="1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NumberFormat="1" applyFont="1" applyAlignment="1">
      <alignment horizontal="center" vertical="center"/>
    </xf>
    <xf numFmtId="44" fontId="7" fillId="10" borderId="2" xfId="1" applyFont="1" applyFill="1" applyBorder="1" applyAlignment="1">
      <alignment horizontal="left" vertical="center"/>
    </xf>
    <xf numFmtId="4" fontId="2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 wrapText="1"/>
    </xf>
    <xf numFmtId="4" fontId="15" fillId="11" borderId="0" xfId="3" applyNumberFormat="1" applyAlignment="1">
      <alignment horizontal="center" vertical="center"/>
    </xf>
    <xf numFmtId="0" fontId="15" fillId="0" borderId="0" xfId="3" applyFill="1" applyAlignment="1">
      <alignment horizontal="center" vertical="center"/>
    </xf>
    <xf numFmtId="44" fontId="15" fillId="11" borderId="0" xfId="3" applyNumberFormat="1" applyAlignment="1">
      <alignment horizontal="center" vertical="center"/>
    </xf>
    <xf numFmtId="44" fontId="15" fillId="11" borderId="0" xfId="3" applyNumberFormat="1" applyAlignment="1">
      <alignment horizontal="center" vertical="center" wrapText="1"/>
    </xf>
    <xf numFmtId="44" fontId="15" fillId="11" borderId="2" xfId="3" applyNumberForma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/>
    </xf>
    <xf numFmtId="44" fontId="15" fillId="11" borderId="2" xfId="3" applyNumberFormat="1" applyBorder="1" applyAlignment="1">
      <alignment horizontal="center" vertical="center"/>
    </xf>
    <xf numFmtId="4" fontId="15" fillId="11" borderId="2" xfId="3" applyNumberForma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textRotation="90" wrapText="1"/>
    </xf>
    <xf numFmtId="0" fontId="8" fillId="6" borderId="9" xfId="0" applyFont="1" applyFill="1" applyBorder="1" applyAlignment="1">
      <alignment horizontal="center" vertical="center" textRotation="90" wrapText="1"/>
    </xf>
    <xf numFmtId="0" fontId="8" fillId="6" borderId="11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4">
    <cellStyle name="Migliaia" xfId="2" builtinId="3"/>
    <cellStyle name="Neutrale" xfId="3" builtinId="28"/>
    <cellStyle name="Normale" xfId="0" builtinId="0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9A03-292A-417A-88A4-7C76D4555244}">
  <dimension ref="A1:CX87"/>
  <sheetViews>
    <sheetView tabSelected="1" topLeftCell="AD64" zoomScale="80" zoomScaleNormal="80" workbookViewId="0">
      <selection activeCell="AF80" sqref="AF80:AJ80"/>
    </sheetView>
  </sheetViews>
  <sheetFormatPr defaultColWidth="9.140625" defaultRowHeight="11.25" x14ac:dyDescent="0.25"/>
  <cols>
    <col min="1" max="1" width="5.42578125" style="1" customWidth="1"/>
    <col min="2" max="2" width="10.42578125" style="1" customWidth="1"/>
    <col min="3" max="3" width="64.42578125" style="1" customWidth="1"/>
    <col min="4" max="4" width="17.42578125" style="51" customWidth="1"/>
    <col min="5" max="6" width="64.42578125" style="1" customWidth="1"/>
    <col min="7" max="7" width="32.7109375" style="1" customWidth="1"/>
    <col min="8" max="8" width="18" style="1" customWidth="1"/>
    <col min="9" max="9" width="4.28515625" style="1" customWidth="1"/>
    <col min="10" max="10" width="13.7109375" style="1" customWidth="1"/>
    <col min="11" max="11" width="9" style="1" customWidth="1"/>
    <col min="12" max="12" width="13.28515625" style="1" customWidth="1"/>
    <col min="13" max="13" width="4.28515625" style="1" customWidth="1"/>
    <col min="14" max="14" width="18.5703125" style="1" customWidth="1"/>
    <col min="15" max="15" width="4.28515625" style="1" customWidth="1"/>
    <col min="16" max="16" width="14.28515625" style="1" customWidth="1"/>
    <col min="17" max="17" width="6.42578125" style="1" customWidth="1"/>
    <col min="18" max="18" width="18.28515625" style="1" customWidth="1"/>
    <col min="19" max="19" width="4.85546875" style="1" customWidth="1"/>
    <col min="20" max="20" width="8.7109375" style="1" customWidth="1"/>
    <col min="21" max="21" width="12.42578125" style="1" customWidth="1"/>
    <col min="22" max="22" width="11.28515625" style="1" customWidth="1"/>
    <col min="23" max="23" width="14.42578125" style="1" customWidth="1"/>
    <col min="24" max="24" width="16.85546875" style="1" customWidth="1"/>
    <col min="25" max="25" width="7.7109375" style="1" customWidth="1"/>
    <col min="26" max="27" width="19.28515625" style="1" customWidth="1"/>
    <col min="28" max="28" width="21.28515625" style="1" customWidth="1"/>
    <col min="29" max="31" width="23.140625" style="1" bestFit="1" customWidth="1"/>
    <col min="32" max="34" width="23.140625" style="1" customWidth="1"/>
    <col min="35" max="35" width="19.5703125" style="1" bestFit="1" customWidth="1"/>
    <col min="36" max="36" width="17.85546875" style="1" customWidth="1"/>
    <col min="37" max="37" width="26.140625" style="1" customWidth="1"/>
    <col min="38" max="38" width="20.7109375" style="1" customWidth="1"/>
    <col min="39" max="39" width="16.85546875" style="1" customWidth="1"/>
    <col min="40" max="40" width="21.140625" style="1" customWidth="1"/>
    <col min="41" max="16384" width="9.140625" style="1"/>
  </cols>
  <sheetData>
    <row r="1" spans="1:102" ht="38.450000000000003" customHeight="1" x14ac:dyDescent="0.2">
      <c r="A1" s="93" t="s">
        <v>266</v>
      </c>
      <c r="B1" s="94"/>
      <c r="C1" s="95"/>
      <c r="D1" s="19"/>
      <c r="E1" s="19"/>
      <c r="F1" s="19"/>
      <c r="G1" s="19"/>
      <c r="H1" s="92" t="s">
        <v>97</v>
      </c>
      <c r="I1" s="76" t="s">
        <v>0</v>
      </c>
      <c r="J1" s="92" t="s">
        <v>1</v>
      </c>
      <c r="K1" s="76" t="s">
        <v>0</v>
      </c>
      <c r="L1" s="92" t="s">
        <v>2</v>
      </c>
      <c r="M1" s="76" t="s">
        <v>0</v>
      </c>
      <c r="N1" s="79" t="s">
        <v>3</v>
      </c>
      <c r="O1" s="80" t="s">
        <v>4</v>
      </c>
      <c r="P1" s="79" t="s">
        <v>5</v>
      </c>
      <c r="Q1" s="80" t="s">
        <v>4</v>
      </c>
      <c r="R1" s="79" t="s">
        <v>6</v>
      </c>
      <c r="S1" s="83" t="s">
        <v>4</v>
      </c>
      <c r="T1" s="80" t="s">
        <v>7</v>
      </c>
      <c r="U1" s="84" t="s">
        <v>8</v>
      </c>
      <c r="V1" s="85"/>
      <c r="W1" s="88" t="s">
        <v>9</v>
      </c>
      <c r="X1" s="90" t="s">
        <v>10</v>
      </c>
      <c r="Y1" s="73" t="s">
        <v>96</v>
      </c>
      <c r="Z1" s="63" t="s">
        <v>11</v>
      </c>
      <c r="AA1" s="16"/>
      <c r="AB1" s="63" t="s">
        <v>12</v>
      </c>
      <c r="AC1" s="66" t="s">
        <v>112</v>
      </c>
      <c r="AD1" s="66"/>
      <c r="AE1" s="66"/>
      <c r="AF1" s="66" t="s">
        <v>113</v>
      </c>
      <c r="AG1" s="66"/>
      <c r="AH1" s="66"/>
      <c r="AI1" s="67" t="s">
        <v>115</v>
      </c>
      <c r="AJ1" s="70" t="s">
        <v>116</v>
      </c>
      <c r="AK1" s="48"/>
    </row>
    <row r="2" spans="1:102" ht="56.45" customHeight="1" x14ac:dyDescent="0.25">
      <c r="A2" s="96"/>
      <c r="B2" s="96"/>
      <c r="C2" s="97"/>
      <c r="D2" s="20"/>
      <c r="E2" s="20"/>
      <c r="F2" s="20"/>
      <c r="G2" s="20"/>
      <c r="H2" s="92"/>
      <c r="I2" s="77"/>
      <c r="J2" s="92"/>
      <c r="K2" s="77"/>
      <c r="L2" s="92"/>
      <c r="M2" s="77"/>
      <c r="N2" s="79"/>
      <c r="O2" s="81"/>
      <c r="P2" s="79"/>
      <c r="Q2" s="81"/>
      <c r="R2" s="79"/>
      <c r="S2" s="83"/>
      <c r="T2" s="81"/>
      <c r="U2" s="86"/>
      <c r="V2" s="87"/>
      <c r="W2" s="89"/>
      <c r="X2" s="91"/>
      <c r="Y2" s="74"/>
      <c r="Z2" s="64"/>
      <c r="AA2" s="17" t="s">
        <v>111</v>
      </c>
      <c r="AB2" s="64"/>
      <c r="AC2" s="71" t="s">
        <v>98</v>
      </c>
      <c r="AD2" s="71" t="s">
        <v>99</v>
      </c>
      <c r="AE2" s="71" t="s">
        <v>100</v>
      </c>
      <c r="AF2" s="71" t="s">
        <v>98</v>
      </c>
      <c r="AG2" s="71" t="s">
        <v>99</v>
      </c>
      <c r="AH2" s="71" t="s">
        <v>117</v>
      </c>
      <c r="AI2" s="68"/>
      <c r="AJ2" s="70"/>
    </row>
    <row r="3" spans="1:102" ht="38.450000000000003" customHeight="1" x14ac:dyDescent="0.25">
      <c r="A3" s="2" t="s">
        <v>13</v>
      </c>
      <c r="B3" s="2" t="s">
        <v>14</v>
      </c>
      <c r="C3" s="3" t="s">
        <v>15</v>
      </c>
      <c r="D3" s="3" t="s">
        <v>101</v>
      </c>
      <c r="E3" s="3" t="s">
        <v>102</v>
      </c>
      <c r="F3" s="3" t="s">
        <v>103</v>
      </c>
      <c r="G3" s="3" t="s">
        <v>108</v>
      </c>
      <c r="H3" s="92"/>
      <c r="I3" s="78"/>
      <c r="J3" s="92"/>
      <c r="K3" s="78"/>
      <c r="L3" s="92"/>
      <c r="M3" s="78"/>
      <c r="N3" s="79"/>
      <c r="O3" s="82"/>
      <c r="P3" s="79"/>
      <c r="Q3" s="82"/>
      <c r="R3" s="79"/>
      <c r="S3" s="83"/>
      <c r="T3" s="82"/>
      <c r="U3" s="4" t="s">
        <v>16</v>
      </c>
      <c r="V3" s="5" t="s">
        <v>17</v>
      </c>
      <c r="W3" s="6" t="s">
        <v>18</v>
      </c>
      <c r="X3" s="7" t="s">
        <v>18</v>
      </c>
      <c r="Y3" s="75"/>
      <c r="Z3" s="65"/>
      <c r="AA3" s="18"/>
      <c r="AB3" s="65"/>
      <c r="AC3" s="72"/>
      <c r="AD3" s="72"/>
      <c r="AE3" s="72"/>
      <c r="AF3" s="72"/>
      <c r="AG3" s="72"/>
      <c r="AH3" s="72"/>
      <c r="AI3" s="69"/>
      <c r="AJ3" s="70"/>
    </row>
    <row r="4" spans="1:102" ht="38.450000000000003" customHeight="1" x14ac:dyDescent="0.25">
      <c r="A4" s="30">
        <v>1</v>
      </c>
      <c r="B4" s="31">
        <v>62927</v>
      </c>
      <c r="C4" s="33" t="s">
        <v>22</v>
      </c>
      <c r="D4" s="43" t="s">
        <v>107</v>
      </c>
      <c r="E4" s="33" t="s">
        <v>104</v>
      </c>
      <c r="F4" s="33" t="s">
        <v>104</v>
      </c>
      <c r="G4" s="31" t="s">
        <v>109</v>
      </c>
      <c r="H4" s="30">
        <v>30</v>
      </c>
      <c r="I4" s="30">
        <f t="shared" ref="I4" si="0">H4/100*40</f>
        <v>12</v>
      </c>
      <c r="J4" s="30">
        <v>30</v>
      </c>
      <c r="K4" s="30">
        <f t="shared" ref="K4" si="1">J4/100*40</f>
        <v>12</v>
      </c>
      <c r="L4" s="30">
        <v>40</v>
      </c>
      <c r="M4" s="30">
        <f t="shared" ref="M4" si="2">L4/100*40</f>
        <v>16</v>
      </c>
      <c r="N4" s="30">
        <v>40</v>
      </c>
      <c r="O4" s="30">
        <f t="shared" ref="O4" si="3">N4/100*60</f>
        <v>24</v>
      </c>
      <c r="P4" s="30">
        <v>40</v>
      </c>
      <c r="Q4" s="30">
        <f t="shared" ref="Q4" si="4">P4/100*60</f>
        <v>24</v>
      </c>
      <c r="R4" s="30">
        <v>20</v>
      </c>
      <c r="S4" s="30">
        <f t="shared" ref="S4" si="5">R4/100*60</f>
        <v>12</v>
      </c>
      <c r="T4" s="30">
        <f t="shared" ref="T4" si="6">I4+K4+M4+O4+Q4+S4</f>
        <v>100</v>
      </c>
      <c r="U4" s="30" t="s">
        <v>19</v>
      </c>
      <c r="V4" s="30"/>
      <c r="W4" s="30">
        <v>0</v>
      </c>
      <c r="X4" s="30">
        <v>2.5</v>
      </c>
      <c r="Y4" s="30">
        <f t="shared" ref="Y4" si="7">T4+W4+X4</f>
        <v>102.5</v>
      </c>
      <c r="Z4" s="36">
        <f>338395.06</f>
        <v>338395.06</v>
      </c>
      <c r="AA4" s="36">
        <f>338395.06-30000-1500-10000</f>
        <v>296895.06</v>
      </c>
      <c r="AB4" s="36">
        <f>AA4/2</f>
        <v>148447.53</v>
      </c>
      <c r="AC4" s="40">
        <f>ROUND(AI4*0.5,2)</f>
        <v>74223.77</v>
      </c>
      <c r="AD4" s="40">
        <f>ROUND(AI4*0.35,2)</f>
        <v>51956.639999999999</v>
      </c>
      <c r="AE4" s="40">
        <f>AI4-AC4-AD4</f>
        <v>22267.119999999999</v>
      </c>
      <c r="AF4" s="38">
        <f>AJ4*0.5</f>
        <v>10375</v>
      </c>
      <c r="AG4" s="38">
        <f>AJ4*0.35</f>
        <v>7262.5</v>
      </c>
      <c r="AH4" s="38">
        <f>AJ4-AF4-AG4</f>
        <v>3112.49</v>
      </c>
      <c r="AI4" s="44">
        <f>AB4</f>
        <v>148447.53</v>
      </c>
      <c r="AJ4" s="41">
        <v>20749.990000000002</v>
      </c>
      <c r="AK4" s="12"/>
      <c r="AL4" s="13"/>
    </row>
    <row r="5" spans="1:102" ht="38.450000000000003" customHeight="1" thickBot="1" x14ac:dyDescent="0.3">
      <c r="A5" s="22">
        <v>88</v>
      </c>
      <c r="B5" s="23">
        <v>63684</v>
      </c>
      <c r="C5" s="24" t="s">
        <v>91</v>
      </c>
      <c r="D5" s="25" t="s">
        <v>105</v>
      </c>
      <c r="E5" s="24" t="s">
        <v>106</v>
      </c>
      <c r="F5" s="24" t="s">
        <v>106</v>
      </c>
      <c r="G5" s="23" t="s">
        <v>110</v>
      </c>
      <c r="H5" s="22">
        <v>30</v>
      </c>
      <c r="I5" s="22">
        <f t="shared" ref="I5:I49" si="8">H5/100*40</f>
        <v>12</v>
      </c>
      <c r="J5" s="22">
        <v>15</v>
      </c>
      <c r="K5" s="22">
        <f t="shared" ref="K5:K49" si="9">J5/100*40</f>
        <v>6</v>
      </c>
      <c r="L5" s="22">
        <v>40</v>
      </c>
      <c r="M5" s="22">
        <f t="shared" ref="M5:M49" si="10">L5/100*40</f>
        <v>16</v>
      </c>
      <c r="N5" s="22">
        <v>30</v>
      </c>
      <c r="O5" s="22">
        <f t="shared" ref="O5:O49" si="11">N5/100*60</f>
        <v>18</v>
      </c>
      <c r="P5" s="22">
        <v>30</v>
      </c>
      <c r="Q5" s="22">
        <f t="shared" ref="Q5:Q49" si="12">P5/100*60</f>
        <v>18</v>
      </c>
      <c r="R5" s="22">
        <v>20</v>
      </c>
      <c r="S5" s="22">
        <f t="shared" ref="S5" si="13">R5/100*60</f>
        <v>12</v>
      </c>
      <c r="T5" s="22">
        <f t="shared" ref="T5:T49" si="14">I5+K5+M5+O5+Q5+S5</f>
        <v>82</v>
      </c>
      <c r="U5" s="22"/>
      <c r="V5" s="22"/>
      <c r="W5" s="22">
        <f>+U5+V5</f>
        <v>0</v>
      </c>
      <c r="X5" s="22">
        <v>0</v>
      </c>
      <c r="Y5" s="22">
        <f t="shared" ref="Y5:Y11" si="15">T5+W5+X5</f>
        <v>82</v>
      </c>
      <c r="Z5" s="26">
        <v>626292.42000000004</v>
      </c>
      <c r="AA5" s="26">
        <v>626292.42000000004</v>
      </c>
      <c r="AB5" s="26">
        <v>219202.35</v>
      </c>
      <c r="AC5" s="27">
        <v>84991.44</v>
      </c>
      <c r="AD5" s="27">
        <v>59494.04</v>
      </c>
      <c r="AE5" s="27">
        <v>25497.66</v>
      </c>
      <c r="AF5" s="28">
        <f>AJ5*0.5</f>
        <v>15008.43</v>
      </c>
      <c r="AG5" s="28">
        <f>AJ5*0.35</f>
        <v>10505.9</v>
      </c>
      <c r="AH5" s="28">
        <f>AJ5-AF5-AG5</f>
        <v>4502.53</v>
      </c>
      <c r="AI5" s="29">
        <v>169983.14</v>
      </c>
      <c r="AJ5" s="45">
        <f>200000-AI5</f>
        <v>30016.86</v>
      </c>
      <c r="AK5" s="14"/>
      <c r="AL5" s="15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</row>
    <row r="6" spans="1:102" ht="38.450000000000003" customHeight="1" x14ac:dyDescent="0.25">
      <c r="A6" s="30">
        <v>89</v>
      </c>
      <c r="B6" s="31">
        <v>63453</v>
      </c>
      <c r="C6" s="32" t="s">
        <v>28</v>
      </c>
      <c r="D6" s="50" t="s">
        <v>118</v>
      </c>
      <c r="E6" s="33" t="s">
        <v>119</v>
      </c>
      <c r="F6" s="33" t="s">
        <v>119</v>
      </c>
      <c r="G6" s="34"/>
      <c r="H6" s="30">
        <v>22</v>
      </c>
      <c r="I6" s="30">
        <f t="shared" si="8"/>
        <v>8.8000000000000007</v>
      </c>
      <c r="J6" s="30">
        <v>22</v>
      </c>
      <c r="K6" s="30">
        <f t="shared" si="9"/>
        <v>8.8000000000000007</v>
      </c>
      <c r="L6" s="30">
        <v>40</v>
      </c>
      <c r="M6" s="30">
        <f t="shared" si="10"/>
        <v>16</v>
      </c>
      <c r="N6" s="30">
        <v>30</v>
      </c>
      <c r="O6" s="30">
        <f t="shared" si="11"/>
        <v>18</v>
      </c>
      <c r="P6" s="30">
        <v>30</v>
      </c>
      <c r="Q6" s="30">
        <f t="shared" si="12"/>
        <v>18</v>
      </c>
      <c r="R6" s="30">
        <v>20</v>
      </c>
      <c r="S6" s="30">
        <f t="shared" ref="S6:S69" si="16">R6/100*60</f>
        <v>12</v>
      </c>
      <c r="T6" s="30">
        <f t="shared" si="14"/>
        <v>81.599999999999994</v>
      </c>
      <c r="U6" s="35"/>
      <c r="V6" s="35"/>
      <c r="W6" s="30">
        <v>0</v>
      </c>
      <c r="X6" s="30">
        <v>0</v>
      </c>
      <c r="Y6" s="30">
        <f t="shared" si="15"/>
        <v>81.599999999999994</v>
      </c>
      <c r="Z6" s="36">
        <v>147405.76000000001</v>
      </c>
      <c r="AA6" s="36">
        <v>147405.76000000001</v>
      </c>
      <c r="AB6" s="37">
        <f t="shared" ref="AB6:AB39" si="17">Z6/2</f>
        <v>73702.880000000005</v>
      </c>
      <c r="AC6" s="38" t="s">
        <v>114</v>
      </c>
      <c r="AD6" s="38" t="s">
        <v>114</v>
      </c>
      <c r="AE6" s="38" t="s">
        <v>114</v>
      </c>
      <c r="AF6" s="39">
        <f t="shared" ref="AF6:AF69" si="18">AJ6*0.5</f>
        <v>36851.440000000002</v>
      </c>
      <c r="AG6" s="39">
        <f t="shared" ref="AG6:AG69" si="19">AJ6*0.35</f>
        <v>25796.01</v>
      </c>
      <c r="AH6" s="39">
        <f t="shared" ref="AH6:AH69" si="20">AJ6-AF6-AG6</f>
        <v>11055.43</v>
      </c>
      <c r="AI6" s="39" t="s">
        <v>114</v>
      </c>
      <c r="AJ6" s="46">
        <v>73702.880000000005</v>
      </c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</row>
    <row r="7" spans="1:102" ht="38.450000000000003" customHeight="1" x14ac:dyDescent="0.25">
      <c r="A7" s="30">
        <v>90</v>
      </c>
      <c r="B7" s="31">
        <v>63609</v>
      </c>
      <c r="C7" s="33" t="s">
        <v>30</v>
      </c>
      <c r="D7" s="50" t="s">
        <v>120</v>
      </c>
      <c r="E7" s="33" t="s">
        <v>121</v>
      </c>
      <c r="F7" s="33" t="s">
        <v>121</v>
      </c>
      <c r="G7" s="31"/>
      <c r="H7" s="30">
        <v>22</v>
      </c>
      <c r="I7" s="30">
        <f t="shared" si="8"/>
        <v>8.8000000000000007</v>
      </c>
      <c r="J7" s="30">
        <v>22</v>
      </c>
      <c r="K7" s="30">
        <f t="shared" si="9"/>
        <v>8.8000000000000007</v>
      </c>
      <c r="L7" s="30">
        <v>40</v>
      </c>
      <c r="M7" s="30">
        <f t="shared" si="10"/>
        <v>16</v>
      </c>
      <c r="N7" s="30">
        <v>40</v>
      </c>
      <c r="O7" s="30">
        <f t="shared" si="11"/>
        <v>24</v>
      </c>
      <c r="P7" s="30">
        <v>20</v>
      </c>
      <c r="Q7" s="30">
        <f t="shared" si="12"/>
        <v>12</v>
      </c>
      <c r="R7" s="30">
        <v>20</v>
      </c>
      <c r="S7" s="30">
        <f t="shared" si="16"/>
        <v>12</v>
      </c>
      <c r="T7" s="30">
        <f t="shared" si="14"/>
        <v>81.599999999999994</v>
      </c>
      <c r="U7" s="35"/>
      <c r="V7" s="35"/>
      <c r="W7" s="30">
        <v>0</v>
      </c>
      <c r="X7" s="30">
        <v>0</v>
      </c>
      <c r="Y7" s="30">
        <f t="shared" si="15"/>
        <v>81.599999999999994</v>
      </c>
      <c r="Z7" s="36">
        <v>76408.2</v>
      </c>
      <c r="AA7" s="36">
        <v>76408.2</v>
      </c>
      <c r="AB7" s="36">
        <f t="shared" si="17"/>
        <v>38204.1</v>
      </c>
      <c r="AC7" s="38" t="s">
        <v>114</v>
      </c>
      <c r="AD7" s="38" t="s">
        <v>114</v>
      </c>
      <c r="AE7" s="38" t="s">
        <v>114</v>
      </c>
      <c r="AF7" s="38">
        <f t="shared" si="18"/>
        <v>19102.05</v>
      </c>
      <c r="AG7" s="38">
        <f t="shared" si="19"/>
        <v>13371.44</v>
      </c>
      <c r="AH7" s="38">
        <f t="shared" si="20"/>
        <v>5730.61</v>
      </c>
      <c r="AI7" s="38" t="s">
        <v>114</v>
      </c>
      <c r="AJ7" s="41">
        <v>38204.1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</row>
    <row r="8" spans="1:102" ht="38.450000000000003" customHeight="1" x14ac:dyDescent="0.25">
      <c r="A8" s="35">
        <v>91</v>
      </c>
      <c r="B8" s="31">
        <v>63823</v>
      </c>
      <c r="C8" s="33" t="s">
        <v>37</v>
      </c>
      <c r="D8" s="50" t="s">
        <v>122</v>
      </c>
      <c r="E8" s="33" t="s">
        <v>123</v>
      </c>
      <c r="F8" s="33" t="s">
        <v>123</v>
      </c>
      <c r="G8" s="32"/>
      <c r="H8" s="30">
        <v>22</v>
      </c>
      <c r="I8" s="30">
        <f t="shared" si="8"/>
        <v>8.8000000000000007</v>
      </c>
      <c r="J8" s="30">
        <v>22</v>
      </c>
      <c r="K8" s="30">
        <f t="shared" si="9"/>
        <v>8.8000000000000007</v>
      </c>
      <c r="L8" s="30">
        <v>40</v>
      </c>
      <c r="M8" s="30">
        <f t="shared" si="10"/>
        <v>16</v>
      </c>
      <c r="N8" s="30">
        <v>30</v>
      </c>
      <c r="O8" s="30">
        <f t="shared" si="11"/>
        <v>18</v>
      </c>
      <c r="P8" s="30">
        <v>30</v>
      </c>
      <c r="Q8" s="30">
        <f t="shared" si="12"/>
        <v>18</v>
      </c>
      <c r="R8" s="30">
        <v>20</v>
      </c>
      <c r="S8" s="30">
        <f t="shared" si="16"/>
        <v>12</v>
      </c>
      <c r="T8" s="30">
        <f t="shared" si="14"/>
        <v>81.599999999999994</v>
      </c>
      <c r="U8" s="35"/>
      <c r="V8" s="35"/>
      <c r="W8" s="30">
        <v>0</v>
      </c>
      <c r="X8" s="30">
        <v>0</v>
      </c>
      <c r="Y8" s="30">
        <f t="shared" si="15"/>
        <v>81.599999999999994</v>
      </c>
      <c r="Z8" s="36">
        <v>104920</v>
      </c>
      <c r="AA8" s="36">
        <v>104920</v>
      </c>
      <c r="AB8" s="36">
        <f t="shared" si="17"/>
        <v>52460</v>
      </c>
      <c r="AC8" s="38" t="s">
        <v>114</v>
      </c>
      <c r="AD8" s="38" t="s">
        <v>114</v>
      </c>
      <c r="AE8" s="38" t="s">
        <v>114</v>
      </c>
      <c r="AF8" s="38">
        <f t="shared" si="18"/>
        <v>26230</v>
      </c>
      <c r="AG8" s="38">
        <f t="shared" si="19"/>
        <v>18361</v>
      </c>
      <c r="AH8" s="38">
        <f t="shared" si="20"/>
        <v>7869</v>
      </c>
      <c r="AI8" s="38" t="s">
        <v>114</v>
      </c>
      <c r="AJ8" s="41">
        <v>52460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</row>
    <row r="9" spans="1:102" ht="38.450000000000003" customHeight="1" x14ac:dyDescent="0.25">
      <c r="A9" s="30">
        <v>92</v>
      </c>
      <c r="B9" s="31">
        <v>62492</v>
      </c>
      <c r="C9" s="33" t="s">
        <v>47</v>
      </c>
      <c r="D9" s="50" t="s">
        <v>128</v>
      </c>
      <c r="E9" s="33" t="s">
        <v>129</v>
      </c>
      <c r="F9" s="33" t="s">
        <v>129</v>
      </c>
      <c r="G9" s="33"/>
      <c r="H9" s="30">
        <v>22</v>
      </c>
      <c r="I9" s="30">
        <f t="shared" si="8"/>
        <v>8.8000000000000007</v>
      </c>
      <c r="J9" s="30">
        <v>22</v>
      </c>
      <c r="K9" s="30">
        <f t="shared" si="9"/>
        <v>8.8000000000000007</v>
      </c>
      <c r="L9" s="30">
        <v>40</v>
      </c>
      <c r="M9" s="30">
        <f t="shared" si="10"/>
        <v>16</v>
      </c>
      <c r="N9" s="30">
        <v>30</v>
      </c>
      <c r="O9" s="30">
        <f t="shared" si="11"/>
        <v>18</v>
      </c>
      <c r="P9" s="30">
        <v>30</v>
      </c>
      <c r="Q9" s="30">
        <f t="shared" si="12"/>
        <v>18</v>
      </c>
      <c r="R9" s="30">
        <v>20</v>
      </c>
      <c r="S9" s="30">
        <f t="shared" si="16"/>
        <v>12</v>
      </c>
      <c r="T9" s="30">
        <f t="shared" si="14"/>
        <v>81.599999999999994</v>
      </c>
      <c r="U9" s="35"/>
      <c r="V9" s="35"/>
      <c r="W9" s="30">
        <f t="shared" ref="W9:W20" si="21">+U9+V9</f>
        <v>0</v>
      </c>
      <c r="X9" s="30">
        <v>0</v>
      </c>
      <c r="Y9" s="30">
        <f t="shared" si="15"/>
        <v>81.599999999999994</v>
      </c>
      <c r="Z9" s="36">
        <v>240425.16</v>
      </c>
      <c r="AA9" s="36">
        <v>240425.16</v>
      </c>
      <c r="AB9" s="36">
        <f t="shared" si="17"/>
        <v>120212.58</v>
      </c>
      <c r="AC9" s="38" t="s">
        <v>114</v>
      </c>
      <c r="AD9" s="38" t="s">
        <v>114</v>
      </c>
      <c r="AE9" s="38" t="s">
        <v>114</v>
      </c>
      <c r="AF9" s="38">
        <f t="shared" si="18"/>
        <v>60106.29</v>
      </c>
      <c r="AG9" s="38">
        <f t="shared" si="19"/>
        <v>42074.400000000001</v>
      </c>
      <c r="AH9" s="38">
        <f t="shared" si="20"/>
        <v>18031.89</v>
      </c>
      <c r="AI9" s="38" t="s">
        <v>114</v>
      </c>
      <c r="AJ9" s="41">
        <v>120212.58</v>
      </c>
      <c r="AK9" s="2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</row>
    <row r="10" spans="1:102" ht="38.450000000000003" customHeight="1" x14ac:dyDescent="0.25">
      <c r="A10" s="30">
        <v>93</v>
      </c>
      <c r="B10" s="31">
        <v>62499</v>
      </c>
      <c r="C10" s="33" t="s">
        <v>49</v>
      </c>
      <c r="D10" s="50" t="s">
        <v>134</v>
      </c>
      <c r="E10" s="33" t="s">
        <v>135</v>
      </c>
      <c r="F10" s="33" t="s">
        <v>135</v>
      </c>
      <c r="G10" s="33"/>
      <c r="H10" s="30">
        <v>22</v>
      </c>
      <c r="I10" s="30">
        <f t="shared" si="8"/>
        <v>8.8000000000000007</v>
      </c>
      <c r="J10" s="30">
        <v>22</v>
      </c>
      <c r="K10" s="30">
        <f t="shared" si="9"/>
        <v>8.8000000000000007</v>
      </c>
      <c r="L10" s="30">
        <v>40</v>
      </c>
      <c r="M10" s="30">
        <f t="shared" si="10"/>
        <v>16</v>
      </c>
      <c r="N10" s="30">
        <v>30</v>
      </c>
      <c r="O10" s="30">
        <f t="shared" si="11"/>
        <v>18</v>
      </c>
      <c r="P10" s="30">
        <v>30</v>
      </c>
      <c r="Q10" s="30">
        <f t="shared" si="12"/>
        <v>18</v>
      </c>
      <c r="R10" s="30">
        <v>20</v>
      </c>
      <c r="S10" s="30">
        <f t="shared" si="16"/>
        <v>12</v>
      </c>
      <c r="T10" s="30">
        <f t="shared" si="14"/>
        <v>81.599999999999994</v>
      </c>
      <c r="U10" s="35"/>
      <c r="V10" s="35"/>
      <c r="W10" s="30">
        <f t="shared" si="21"/>
        <v>0</v>
      </c>
      <c r="X10" s="30">
        <v>0</v>
      </c>
      <c r="Y10" s="30">
        <f t="shared" si="15"/>
        <v>81.599999999999994</v>
      </c>
      <c r="Z10" s="36">
        <v>102688.32000000001</v>
      </c>
      <c r="AA10" s="36">
        <v>102688.32000000001</v>
      </c>
      <c r="AB10" s="36">
        <f t="shared" si="17"/>
        <v>51344.160000000003</v>
      </c>
      <c r="AC10" s="38" t="s">
        <v>114</v>
      </c>
      <c r="AD10" s="38" t="s">
        <v>114</v>
      </c>
      <c r="AE10" s="38" t="s">
        <v>114</v>
      </c>
      <c r="AF10" s="38">
        <f t="shared" si="18"/>
        <v>25672.080000000002</v>
      </c>
      <c r="AG10" s="38">
        <f t="shared" si="19"/>
        <v>17970.46</v>
      </c>
      <c r="AH10" s="38">
        <f t="shared" si="20"/>
        <v>7701.62</v>
      </c>
      <c r="AI10" s="38" t="s">
        <v>114</v>
      </c>
      <c r="AJ10" s="41">
        <v>51344.160000000003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</row>
    <row r="11" spans="1:102" ht="38.450000000000003" customHeight="1" x14ac:dyDescent="0.25">
      <c r="A11" s="30">
        <v>94</v>
      </c>
      <c r="B11" s="31">
        <v>62723</v>
      </c>
      <c r="C11" s="33" t="s">
        <v>56</v>
      </c>
      <c r="D11" s="50" t="s">
        <v>130</v>
      </c>
      <c r="E11" s="33" t="s">
        <v>131</v>
      </c>
      <c r="F11" s="33" t="s">
        <v>131</v>
      </c>
      <c r="G11" s="33"/>
      <c r="H11" s="30">
        <v>22</v>
      </c>
      <c r="I11" s="30">
        <f t="shared" si="8"/>
        <v>8.8000000000000007</v>
      </c>
      <c r="J11" s="30">
        <v>22</v>
      </c>
      <c r="K11" s="30">
        <f t="shared" si="9"/>
        <v>8.8000000000000007</v>
      </c>
      <c r="L11" s="30">
        <v>40</v>
      </c>
      <c r="M11" s="30">
        <f t="shared" si="10"/>
        <v>16</v>
      </c>
      <c r="N11" s="30">
        <v>30</v>
      </c>
      <c r="O11" s="30">
        <f t="shared" si="11"/>
        <v>18</v>
      </c>
      <c r="P11" s="30">
        <v>30</v>
      </c>
      <c r="Q11" s="30">
        <f t="shared" si="12"/>
        <v>18</v>
      </c>
      <c r="R11" s="30">
        <v>20</v>
      </c>
      <c r="S11" s="30">
        <f t="shared" si="16"/>
        <v>12</v>
      </c>
      <c r="T11" s="30">
        <f t="shared" si="14"/>
        <v>81.599999999999994</v>
      </c>
      <c r="U11" s="35"/>
      <c r="V11" s="35"/>
      <c r="W11" s="30">
        <f t="shared" si="21"/>
        <v>0</v>
      </c>
      <c r="X11" s="30">
        <v>0</v>
      </c>
      <c r="Y11" s="30">
        <f t="shared" si="15"/>
        <v>81.599999999999994</v>
      </c>
      <c r="Z11" s="36">
        <v>395775.49</v>
      </c>
      <c r="AA11" s="36">
        <v>395775.49</v>
      </c>
      <c r="AB11" s="57">
        <v>142174.26999999999</v>
      </c>
      <c r="AC11" s="38" t="s">
        <v>114</v>
      </c>
      <c r="AD11" s="38" t="s">
        <v>114</v>
      </c>
      <c r="AE11" s="38" t="s">
        <v>114</v>
      </c>
      <c r="AF11" s="38">
        <f t="shared" si="18"/>
        <v>71087.14</v>
      </c>
      <c r="AG11" s="38">
        <f t="shared" si="19"/>
        <v>49760.99</v>
      </c>
      <c r="AH11" s="38">
        <f t="shared" si="20"/>
        <v>21326.14</v>
      </c>
      <c r="AI11" s="38" t="s">
        <v>114</v>
      </c>
      <c r="AJ11" s="61">
        <v>142174.26999999999</v>
      </c>
      <c r="AK11" s="56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</row>
    <row r="12" spans="1:102" ht="38.450000000000003" customHeight="1" x14ac:dyDescent="0.25">
      <c r="A12" s="35">
        <v>95</v>
      </c>
      <c r="B12" s="31">
        <v>62984</v>
      </c>
      <c r="C12" s="33" t="s">
        <v>64</v>
      </c>
      <c r="D12" s="50" t="s">
        <v>126</v>
      </c>
      <c r="E12" s="33" t="s">
        <v>127</v>
      </c>
      <c r="F12" s="33" t="s">
        <v>127</v>
      </c>
      <c r="G12" s="33"/>
      <c r="H12" s="30">
        <v>22</v>
      </c>
      <c r="I12" s="30">
        <f t="shared" si="8"/>
        <v>8.8000000000000007</v>
      </c>
      <c r="J12" s="30">
        <v>22</v>
      </c>
      <c r="K12" s="30">
        <f t="shared" si="9"/>
        <v>8.8000000000000007</v>
      </c>
      <c r="L12" s="30">
        <v>40</v>
      </c>
      <c r="M12" s="30">
        <f t="shared" si="10"/>
        <v>16</v>
      </c>
      <c r="N12" s="30">
        <v>30</v>
      </c>
      <c r="O12" s="30">
        <f t="shared" si="11"/>
        <v>18</v>
      </c>
      <c r="P12" s="30">
        <v>30</v>
      </c>
      <c r="Q12" s="30">
        <f t="shared" si="12"/>
        <v>18</v>
      </c>
      <c r="R12" s="30">
        <v>20</v>
      </c>
      <c r="S12" s="30">
        <f t="shared" si="16"/>
        <v>12</v>
      </c>
      <c r="T12" s="30">
        <f t="shared" si="14"/>
        <v>81.599999999999994</v>
      </c>
      <c r="U12" s="35"/>
      <c r="V12" s="35"/>
      <c r="W12" s="30">
        <f t="shared" si="21"/>
        <v>0</v>
      </c>
      <c r="X12" s="30">
        <v>0</v>
      </c>
      <c r="Y12" s="30">
        <f t="shared" ref="Y12:Y75" si="22">X12+W12+T12</f>
        <v>81.599999999999994</v>
      </c>
      <c r="Z12" s="36">
        <v>195096</v>
      </c>
      <c r="AA12" s="36">
        <f>Z12</f>
        <v>195096</v>
      </c>
      <c r="AB12" s="36">
        <f t="shared" si="17"/>
        <v>97548</v>
      </c>
      <c r="AC12" s="38" t="s">
        <v>114</v>
      </c>
      <c r="AD12" s="38" t="s">
        <v>114</v>
      </c>
      <c r="AE12" s="38" t="s">
        <v>114</v>
      </c>
      <c r="AF12" s="38">
        <f t="shared" si="18"/>
        <v>48774</v>
      </c>
      <c r="AG12" s="38">
        <f t="shared" si="19"/>
        <v>34141.800000000003</v>
      </c>
      <c r="AH12" s="38">
        <f t="shared" si="20"/>
        <v>14632.2</v>
      </c>
      <c r="AI12" s="38" t="s">
        <v>114</v>
      </c>
      <c r="AJ12" s="41">
        <v>97548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</row>
    <row r="13" spans="1:102" ht="38.450000000000003" customHeight="1" x14ac:dyDescent="0.25">
      <c r="A13" s="30">
        <v>96</v>
      </c>
      <c r="B13" s="31">
        <v>63661</v>
      </c>
      <c r="C13" s="33" t="s">
        <v>88</v>
      </c>
      <c r="D13" s="50" t="s">
        <v>136</v>
      </c>
      <c r="E13" s="33" t="s">
        <v>137</v>
      </c>
      <c r="F13" s="33" t="s">
        <v>137</v>
      </c>
      <c r="G13" s="33"/>
      <c r="H13" s="30">
        <v>22</v>
      </c>
      <c r="I13" s="30">
        <f t="shared" si="8"/>
        <v>8.8000000000000007</v>
      </c>
      <c r="J13" s="30">
        <v>22</v>
      </c>
      <c r="K13" s="30">
        <f t="shared" si="9"/>
        <v>8.8000000000000007</v>
      </c>
      <c r="L13" s="30">
        <v>40</v>
      </c>
      <c r="M13" s="30">
        <f t="shared" si="10"/>
        <v>16</v>
      </c>
      <c r="N13" s="30">
        <v>30</v>
      </c>
      <c r="O13" s="30">
        <f t="shared" si="11"/>
        <v>18</v>
      </c>
      <c r="P13" s="30">
        <v>30</v>
      </c>
      <c r="Q13" s="30">
        <f t="shared" si="12"/>
        <v>18</v>
      </c>
      <c r="R13" s="30">
        <v>20</v>
      </c>
      <c r="S13" s="30">
        <f t="shared" si="16"/>
        <v>12</v>
      </c>
      <c r="T13" s="30">
        <f t="shared" si="14"/>
        <v>81.599999999999994</v>
      </c>
      <c r="U13" s="35"/>
      <c r="V13" s="35"/>
      <c r="W13" s="30">
        <f t="shared" si="21"/>
        <v>0</v>
      </c>
      <c r="X13" s="30">
        <v>0</v>
      </c>
      <c r="Y13" s="30">
        <f t="shared" si="22"/>
        <v>81.599999999999994</v>
      </c>
      <c r="Z13" s="36">
        <v>94038.43</v>
      </c>
      <c r="AA13" s="36">
        <f t="shared" ref="AA13:AA75" si="23">Z13</f>
        <v>94038.43</v>
      </c>
      <c r="AB13" s="36">
        <f t="shared" si="17"/>
        <v>47019.22</v>
      </c>
      <c r="AC13" s="38" t="s">
        <v>114</v>
      </c>
      <c r="AD13" s="38" t="s">
        <v>114</v>
      </c>
      <c r="AE13" s="38" t="s">
        <v>114</v>
      </c>
      <c r="AF13" s="38">
        <f t="shared" si="18"/>
        <v>23509.61</v>
      </c>
      <c r="AG13" s="38">
        <f t="shared" si="19"/>
        <v>16456.73</v>
      </c>
      <c r="AH13" s="38">
        <f t="shared" si="20"/>
        <v>7052.88</v>
      </c>
      <c r="AI13" s="38" t="s">
        <v>114</v>
      </c>
      <c r="AJ13" s="41">
        <v>47019.22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</row>
    <row r="14" spans="1:102" ht="38.450000000000003" customHeight="1" x14ac:dyDescent="0.25">
      <c r="A14" s="30">
        <v>97</v>
      </c>
      <c r="B14" s="31">
        <v>63706</v>
      </c>
      <c r="C14" s="33" t="s">
        <v>93</v>
      </c>
      <c r="D14" s="50" t="s">
        <v>124</v>
      </c>
      <c r="E14" s="33" t="s">
        <v>125</v>
      </c>
      <c r="F14" s="33" t="s">
        <v>125</v>
      </c>
      <c r="G14" s="33"/>
      <c r="H14" s="30">
        <v>22</v>
      </c>
      <c r="I14" s="30">
        <f t="shared" si="8"/>
        <v>8.8000000000000007</v>
      </c>
      <c r="J14" s="30">
        <v>22</v>
      </c>
      <c r="K14" s="30">
        <f t="shared" si="9"/>
        <v>8.8000000000000007</v>
      </c>
      <c r="L14" s="30">
        <v>40</v>
      </c>
      <c r="M14" s="30">
        <f t="shared" si="10"/>
        <v>16</v>
      </c>
      <c r="N14" s="30">
        <v>30</v>
      </c>
      <c r="O14" s="30">
        <f t="shared" si="11"/>
        <v>18</v>
      </c>
      <c r="P14" s="30">
        <v>30</v>
      </c>
      <c r="Q14" s="30">
        <f t="shared" si="12"/>
        <v>18</v>
      </c>
      <c r="R14" s="30">
        <v>20</v>
      </c>
      <c r="S14" s="30">
        <f t="shared" si="16"/>
        <v>12</v>
      </c>
      <c r="T14" s="30">
        <f t="shared" si="14"/>
        <v>81.599999999999994</v>
      </c>
      <c r="U14" s="35"/>
      <c r="V14" s="35"/>
      <c r="W14" s="30">
        <f t="shared" si="21"/>
        <v>0</v>
      </c>
      <c r="X14" s="30">
        <v>0</v>
      </c>
      <c r="Y14" s="30">
        <f t="shared" si="22"/>
        <v>81.599999999999994</v>
      </c>
      <c r="Z14" s="36">
        <v>163655</v>
      </c>
      <c r="AA14" s="36">
        <f t="shared" si="23"/>
        <v>163655</v>
      </c>
      <c r="AB14" s="36">
        <f t="shared" si="17"/>
        <v>81827.5</v>
      </c>
      <c r="AC14" s="38" t="s">
        <v>114</v>
      </c>
      <c r="AD14" s="38" t="s">
        <v>114</v>
      </c>
      <c r="AE14" s="38" t="s">
        <v>114</v>
      </c>
      <c r="AF14" s="38">
        <f t="shared" si="18"/>
        <v>40913.75</v>
      </c>
      <c r="AG14" s="38">
        <f t="shared" si="19"/>
        <v>28639.63</v>
      </c>
      <c r="AH14" s="38">
        <f t="shared" si="20"/>
        <v>12274.12</v>
      </c>
      <c r="AI14" s="38" t="s">
        <v>114</v>
      </c>
      <c r="AJ14" s="41">
        <v>81827.5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</row>
    <row r="15" spans="1:102" s="11" customFormat="1" ht="38.450000000000003" customHeight="1" x14ac:dyDescent="0.25">
      <c r="A15" s="30">
        <v>98</v>
      </c>
      <c r="B15" s="31">
        <v>62531</v>
      </c>
      <c r="C15" s="33" t="s">
        <v>50</v>
      </c>
      <c r="D15" s="50" t="s">
        <v>132</v>
      </c>
      <c r="E15" s="33" t="s">
        <v>133</v>
      </c>
      <c r="F15" s="33" t="s">
        <v>133</v>
      </c>
      <c r="G15" s="33"/>
      <c r="H15" s="30">
        <v>22</v>
      </c>
      <c r="I15" s="30">
        <f>H15/100*40</f>
        <v>8.8000000000000007</v>
      </c>
      <c r="J15" s="30">
        <v>22</v>
      </c>
      <c r="K15" s="30">
        <f>J15/100*40</f>
        <v>8.8000000000000007</v>
      </c>
      <c r="L15" s="30">
        <v>40</v>
      </c>
      <c r="M15" s="30">
        <f>L15/100*40</f>
        <v>16</v>
      </c>
      <c r="N15" s="30">
        <v>30</v>
      </c>
      <c r="O15" s="30">
        <f>N15/100*60</f>
        <v>18</v>
      </c>
      <c r="P15" s="30">
        <v>30</v>
      </c>
      <c r="Q15" s="30">
        <f>P15/100*60</f>
        <v>18</v>
      </c>
      <c r="R15" s="30">
        <v>20</v>
      </c>
      <c r="S15" s="30">
        <f>R15/100*60</f>
        <v>12</v>
      </c>
      <c r="T15" s="30">
        <f>I15+K15+M15+O15+Q15+S15</f>
        <v>81.599999999999994</v>
      </c>
      <c r="U15" s="30"/>
      <c r="V15" s="35"/>
      <c r="W15" s="30">
        <f>+U15+V15</f>
        <v>0</v>
      </c>
      <c r="X15" s="30">
        <v>0</v>
      </c>
      <c r="Y15" s="30">
        <f>X15+W15+T15</f>
        <v>81.599999999999994</v>
      </c>
      <c r="Z15" s="36">
        <v>317061</v>
      </c>
      <c r="AA15" s="36">
        <f t="shared" si="23"/>
        <v>317061</v>
      </c>
      <c r="AB15" s="36">
        <f>Z15/2</f>
        <v>158530.5</v>
      </c>
      <c r="AC15" s="38" t="s">
        <v>114</v>
      </c>
      <c r="AD15" s="38" t="s">
        <v>114</v>
      </c>
      <c r="AE15" s="38" t="s">
        <v>114</v>
      </c>
      <c r="AF15" s="38">
        <f t="shared" si="18"/>
        <v>79265.25</v>
      </c>
      <c r="AG15" s="38">
        <f t="shared" si="19"/>
        <v>55485.68</v>
      </c>
      <c r="AH15" s="38">
        <f t="shared" si="20"/>
        <v>23779.57</v>
      </c>
      <c r="AI15" s="38" t="s">
        <v>114</v>
      </c>
      <c r="AJ15" s="41">
        <v>158530.5</v>
      </c>
    </row>
    <row r="16" spans="1:102" ht="38.450000000000003" customHeight="1" x14ac:dyDescent="0.25">
      <c r="A16" s="35">
        <v>99</v>
      </c>
      <c r="B16" s="31">
        <v>62408</v>
      </c>
      <c r="C16" s="33" t="s">
        <v>41</v>
      </c>
      <c r="D16" s="50" t="s">
        <v>142</v>
      </c>
      <c r="E16" s="33" t="s">
        <v>143</v>
      </c>
      <c r="F16" s="33" t="s">
        <v>143</v>
      </c>
      <c r="G16" s="33"/>
      <c r="H16" s="30">
        <v>22</v>
      </c>
      <c r="I16" s="30">
        <f t="shared" si="8"/>
        <v>8.8000000000000007</v>
      </c>
      <c r="J16" s="30">
        <v>30</v>
      </c>
      <c r="K16" s="30">
        <f t="shared" si="9"/>
        <v>12</v>
      </c>
      <c r="L16" s="30">
        <v>40</v>
      </c>
      <c r="M16" s="30">
        <f t="shared" si="10"/>
        <v>16</v>
      </c>
      <c r="N16" s="30">
        <v>20</v>
      </c>
      <c r="O16" s="30">
        <f t="shared" si="11"/>
        <v>12</v>
      </c>
      <c r="P16" s="30">
        <v>30</v>
      </c>
      <c r="Q16" s="30">
        <f t="shared" si="12"/>
        <v>18</v>
      </c>
      <c r="R16" s="30">
        <v>20</v>
      </c>
      <c r="S16" s="30">
        <f t="shared" si="16"/>
        <v>12</v>
      </c>
      <c r="T16" s="30">
        <f t="shared" si="14"/>
        <v>78.8</v>
      </c>
      <c r="U16" s="35"/>
      <c r="V16" s="35"/>
      <c r="W16" s="30">
        <f t="shared" si="21"/>
        <v>0</v>
      </c>
      <c r="X16" s="30">
        <v>2.5</v>
      </c>
      <c r="Y16" s="30">
        <f t="shared" si="22"/>
        <v>81.3</v>
      </c>
      <c r="Z16" s="36">
        <v>144054.73000000001</v>
      </c>
      <c r="AA16" s="36">
        <f t="shared" si="23"/>
        <v>144054.73000000001</v>
      </c>
      <c r="AB16" s="36">
        <f t="shared" si="17"/>
        <v>72027.37</v>
      </c>
      <c r="AC16" s="38" t="s">
        <v>114</v>
      </c>
      <c r="AD16" s="38" t="s">
        <v>114</v>
      </c>
      <c r="AE16" s="38" t="s">
        <v>114</v>
      </c>
      <c r="AF16" s="38">
        <f t="shared" si="18"/>
        <v>36013.69</v>
      </c>
      <c r="AG16" s="38">
        <f t="shared" si="19"/>
        <v>25209.58</v>
      </c>
      <c r="AH16" s="38">
        <f t="shared" si="20"/>
        <v>10804.1</v>
      </c>
      <c r="AI16" s="38" t="s">
        <v>114</v>
      </c>
      <c r="AJ16" s="41">
        <v>72027.37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</row>
    <row r="17" spans="1:102" ht="38.450000000000003" customHeight="1" x14ac:dyDescent="0.25">
      <c r="A17" s="30">
        <v>100</v>
      </c>
      <c r="B17" s="31">
        <v>62899</v>
      </c>
      <c r="C17" s="33" t="s">
        <v>63</v>
      </c>
      <c r="D17" s="50" t="s">
        <v>146</v>
      </c>
      <c r="E17" s="33" t="s">
        <v>147</v>
      </c>
      <c r="F17" s="33" t="s">
        <v>147</v>
      </c>
      <c r="G17" s="33"/>
      <c r="H17" s="30">
        <v>22</v>
      </c>
      <c r="I17" s="30">
        <f t="shared" si="8"/>
        <v>8.8000000000000007</v>
      </c>
      <c r="J17" s="30">
        <v>30</v>
      </c>
      <c r="K17" s="30">
        <f t="shared" si="9"/>
        <v>12</v>
      </c>
      <c r="L17" s="30">
        <v>40</v>
      </c>
      <c r="M17" s="30">
        <f t="shared" si="10"/>
        <v>16</v>
      </c>
      <c r="N17" s="30">
        <v>20</v>
      </c>
      <c r="O17" s="30">
        <f t="shared" si="11"/>
        <v>12</v>
      </c>
      <c r="P17" s="30">
        <v>30</v>
      </c>
      <c r="Q17" s="30">
        <f t="shared" si="12"/>
        <v>18</v>
      </c>
      <c r="R17" s="30">
        <v>20</v>
      </c>
      <c r="S17" s="30">
        <f t="shared" si="16"/>
        <v>12</v>
      </c>
      <c r="T17" s="30">
        <f t="shared" si="14"/>
        <v>78.8</v>
      </c>
      <c r="U17" s="35"/>
      <c r="V17" s="35"/>
      <c r="W17" s="30">
        <f t="shared" si="21"/>
        <v>0</v>
      </c>
      <c r="X17" s="30">
        <v>2.5</v>
      </c>
      <c r="Y17" s="30">
        <f t="shared" si="22"/>
        <v>81.3</v>
      </c>
      <c r="Z17" s="36">
        <v>304850</v>
      </c>
      <c r="AA17" s="36">
        <f t="shared" si="23"/>
        <v>304850</v>
      </c>
      <c r="AB17" s="36">
        <f t="shared" si="17"/>
        <v>152425</v>
      </c>
      <c r="AC17" s="38" t="s">
        <v>114</v>
      </c>
      <c r="AD17" s="38" t="s">
        <v>114</v>
      </c>
      <c r="AE17" s="38" t="s">
        <v>114</v>
      </c>
      <c r="AF17" s="38">
        <f t="shared" si="18"/>
        <v>76212.5</v>
      </c>
      <c r="AG17" s="38">
        <f t="shared" si="19"/>
        <v>53348.75</v>
      </c>
      <c r="AH17" s="38">
        <f t="shared" si="20"/>
        <v>22863.75</v>
      </c>
      <c r="AI17" s="38" t="s">
        <v>114</v>
      </c>
      <c r="AJ17" s="41">
        <v>152425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</row>
    <row r="18" spans="1:102" ht="38.450000000000003" customHeight="1" x14ac:dyDescent="0.25">
      <c r="A18" s="30">
        <v>101</v>
      </c>
      <c r="B18" s="31">
        <v>63049</v>
      </c>
      <c r="C18" s="33" t="s">
        <v>65</v>
      </c>
      <c r="D18" s="50" t="s">
        <v>140</v>
      </c>
      <c r="E18" s="33" t="s">
        <v>141</v>
      </c>
      <c r="F18" s="33" t="s">
        <v>141</v>
      </c>
      <c r="G18" s="33"/>
      <c r="H18" s="30">
        <v>15</v>
      </c>
      <c r="I18" s="30">
        <f t="shared" si="8"/>
        <v>6</v>
      </c>
      <c r="J18" s="30">
        <v>22</v>
      </c>
      <c r="K18" s="30">
        <f t="shared" si="9"/>
        <v>8.8000000000000007</v>
      </c>
      <c r="L18" s="30">
        <v>40</v>
      </c>
      <c r="M18" s="30">
        <f t="shared" si="10"/>
        <v>16</v>
      </c>
      <c r="N18" s="30">
        <v>30</v>
      </c>
      <c r="O18" s="30">
        <f t="shared" si="11"/>
        <v>18</v>
      </c>
      <c r="P18" s="30">
        <v>30</v>
      </c>
      <c r="Q18" s="30">
        <f t="shared" si="12"/>
        <v>18</v>
      </c>
      <c r="R18" s="30">
        <v>20</v>
      </c>
      <c r="S18" s="30">
        <f t="shared" si="16"/>
        <v>12</v>
      </c>
      <c r="T18" s="30">
        <f t="shared" si="14"/>
        <v>78.8</v>
      </c>
      <c r="U18" s="35"/>
      <c r="V18" s="35"/>
      <c r="W18" s="30">
        <f t="shared" si="21"/>
        <v>0</v>
      </c>
      <c r="X18" s="30">
        <v>2.5</v>
      </c>
      <c r="Y18" s="30">
        <f t="shared" si="22"/>
        <v>81.3</v>
      </c>
      <c r="Z18" s="36">
        <v>128544</v>
      </c>
      <c r="AA18" s="36">
        <f t="shared" si="23"/>
        <v>128544</v>
      </c>
      <c r="AB18" s="36">
        <f t="shared" si="17"/>
        <v>64272</v>
      </c>
      <c r="AC18" s="38" t="s">
        <v>114</v>
      </c>
      <c r="AD18" s="38" t="s">
        <v>114</v>
      </c>
      <c r="AE18" s="38" t="s">
        <v>114</v>
      </c>
      <c r="AF18" s="38">
        <f t="shared" si="18"/>
        <v>32136</v>
      </c>
      <c r="AG18" s="38">
        <f t="shared" si="19"/>
        <v>22495.200000000001</v>
      </c>
      <c r="AH18" s="38">
        <f t="shared" si="20"/>
        <v>9640.7999999999993</v>
      </c>
      <c r="AI18" s="38" t="s">
        <v>114</v>
      </c>
      <c r="AJ18" s="41">
        <v>64272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</row>
    <row r="19" spans="1:102" ht="38.450000000000003" customHeight="1" x14ac:dyDescent="0.25">
      <c r="A19" s="30">
        <v>102</v>
      </c>
      <c r="B19" s="31">
        <v>63129</v>
      </c>
      <c r="C19" s="33" t="s">
        <v>69</v>
      </c>
      <c r="D19" s="50" t="s">
        <v>138</v>
      </c>
      <c r="E19" s="33" t="s">
        <v>139</v>
      </c>
      <c r="F19" s="33" t="s">
        <v>139</v>
      </c>
      <c r="G19" s="33"/>
      <c r="H19" s="30">
        <v>22</v>
      </c>
      <c r="I19" s="30">
        <f t="shared" si="8"/>
        <v>8.8000000000000007</v>
      </c>
      <c r="J19" s="30">
        <v>30</v>
      </c>
      <c r="K19" s="30">
        <f t="shared" si="9"/>
        <v>12</v>
      </c>
      <c r="L19" s="30">
        <v>40</v>
      </c>
      <c r="M19" s="30">
        <f t="shared" si="10"/>
        <v>16</v>
      </c>
      <c r="N19" s="30">
        <v>20</v>
      </c>
      <c r="O19" s="30">
        <f t="shared" si="11"/>
        <v>12</v>
      </c>
      <c r="P19" s="30">
        <v>30</v>
      </c>
      <c r="Q19" s="30">
        <f t="shared" si="12"/>
        <v>18</v>
      </c>
      <c r="R19" s="30">
        <v>20</v>
      </c>
      <c r="S19" s="30">
        <f t="shared" si="16"/>
        <v>12</v>
      </c>
      <c r="T19" s="30">
        <f t="shared" si="14"/>
        <v>78.8</v>
      </c>
      <c r="U19" s="35"/>
      <c r="V19" s="35"/>
      <c r="W19" s="30">
        <f t="shared" si="21"/>
        <v>0</v>
      </c>
      <c r="X19" s="30">
        <v>2.5</v>
      </c>
      <c r="Y19" s="30">
        <f t="shared" si="22"/>
        <v>81.3</v>
      </c>
      <c r="Z19" s="36">
        <v>152122.65</v>
      </c>
      <c r="AA19" s="36">
        <f t="shared" si="23"/>
        <v>152122.65</v>
      </c>
      <c r="AB19" s="36">
        <f t="shared" si="17"/>
        <v>76061.33</v>
      </c>
      <c r="AC19" s="38" t="s">
        <v>114</v>
      </c>
      <c r="AD19" s="38" t="s">
        <v>114</v>
      </c>
      <c r="AE19" s="38" t="s">
        <v>114</v>
      </c>
      <c r="AF19" s="38">
        <f t="shared" si="18"/>
        <v>38030.67</v>
      </c>
      <c r="AG19" s="38">
        <f t="shared" si="19"/>
        <v>26621.47</v>
      </c>
      <c r="AH19" s="38">
        <f t="shared" si="20"/>
        <v>11409.19</v>
      </c>
      <c r="AI19" s="38" t="s">
        <v>114</v>
      </c>
      <c r="AJ19" s="41">
        <v>76061.33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</row>
    <row r="20" spans="1:102" ht="38.450000000000003" customHeight="1" x14ac:dyDescent="0.25">
      <c r="A20" s="35">
        <v>103</v>
      </c>
      <c r="B20" s="31">
        <v>63600</v>
      </c>
      <c r="C20" s="33" t="s">
        <v>85</v>
      </c>
      <c r="D20" s="50" t="s">
        <v>144</v>
      </c>
      <c r="E20" s="33" t="s">
        <v>145</v>
      </c>
      <c r="F20" s="33" t="s">
        <v>145</v>
      </c>
      <c r="G20" s="33"/>
      <c r="H20" s="30">
        <v>22</v>
      </c>
      <c r="I20" s="30">
        <f t="shared" si="8"/>
        <v>8.8000000000000007</v>
      </c>
      <c r="J20" s="30">
        <v>15</v>
      </c>
      <c r="K20" s="30">
        <f t="shared" si="9"/>
        <v>6</v>
      </c>
      <c r="L20" s="30">
        <v>40</v>
      </c>
      <c r="M20" s="30">
        <f t="shared" si="10"/>
        <v>16</v>
      </c>
      <c r="N20" s="30">
        <v>20</v>
      </c>
      <c r="O20" s="30">
        <f t="shared" si="11"/>
        <v>12</v>
      </c>
      <c r="P20" s="30">
        <v>40</v>
      </c>
      <c r="Q20" s="30">
        <f t="shared" si="12"/>
        <v>24</v>
      </c>
      <c r="R20" s="30">
        <v>20</v>
      </c>
      <c r="S20" s="30">
        <f t="shared" si="16"/>
        <v>12</v>
      </c>
      <c r="T20" s="30">
        <f t="shared" si="14"/>
        <v>78.8</v>
      </c>
      <c r="U20" s="35"/>
      <c r="V20" s="35"/>
      <c r="W20" s="30">
        <f t="shared" si="21"/>
        <v>0</v>
      </c>
      <c r="X20" s="30">
        <v>2.5</v>
      </c>
      <c r="Y20" s="30">
        <f t="shared" si="22"/>
        <v>81.3</v>
      </c>
      <c r="Z20" s="36">
        <v>252991</v>
      </c>
      <c r="AA20" s="36">
        <f t="shared" si="23"/>
        <v>252991</v>
      </c>
      <c r="AB20" s="36">
        <f t="shared" si="17"/>
        <v>126495.5</v>
      </c>
      <c r="AC20" s="38" t="s">
        <v>114</v>
      </c>
      <c r="AD20" s="38" t="s">
        <v>114</v>
      </c>
      <c r="AE20" s="38" t="s">
        <v>114</v>
      </c>
      <c r="AF20" s="38">
        <f t="shared" si="18"/>
        <v>63247.75</v>
      </c>
      <c r="AG20" s="38">
        <f t="shared" si="19"/>
        <v>44273.43</v>
      </c>
      <c r="AH20" s="38">
        <f t="shared" si="20"/>
        <v>18974.32</v>
      </c>
      <c r="AI20" s="38" t="s">
        <v>114</v>
      </c>
      <c r="AJ20" s="41">
        <v>126495.5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</row>
    <row r="21" spans="1:102" ht="38.450000000000003" customHeight="1" x14ac:dyDescent="0.25">
      <c r="A21" s="30">
        <v>104</v>
      </c>
      <c r="B21" s="31">
        <v>62904</v>
      </c>
      <c r="C21" s="33" t="s">
        <v>20</v>
      </c>
      <c r="D21" s="50" t="s">
        <v>148</v>
      </c>
      <c r="E21" s="33" t="s">
        <v>149</v>
      </c>
      <c r="F21" s="33" t="s">
        <v>149</v>
      </c>
      <c r="G21" s="33"/>
      <c r="H21" s="30">
        <v>22</v>
      </c>
      <c r="I21" s="30">
        <f t="shared" si="8"/>
        <v>8.8000000000000007</v>
      </c>
      <c r="J21" s="30">
        <v>30</v>
      </c>
      <c r="K21" s="30">
        <f t="shared" si="9"/>
        <v>12</v>
      </c>
      <c r="L21" s="30">
        <v>30</v>
      </c>
      <c r="M21" s="30">
        <f t="shared" si="10"/>
        <v>12</v>
      </c>
      <c r="N21" s="30">
        <v>30</v>
      </c>
      <c r="O21" s="30">
        <f t="shared" si="11"/>
        <v>18</v>
      </c>
      <c r="P21" s="30">
        <v>30</v>
      </c>
      <c r="Q21" s="30">
        <f t="shared" si="12"/>
        <v>18</v>
      </c>
      <c r="R21" s="30">
        <v>20</v>
      </c>
      <c r="S21" s="30">
        <f t="shared" si="16"/>
        <v>12</v>
      </c>
      <c r="T21" s="30">
        <f t="shared" si="14"/>
        <v>80.8</v>
      </c>
      <c r="U21" s="35"/>
      <c r="V21" s="35"/>
      <c r="W21" s="30">
        <v>0</v>
      </c>
      <c r="X21" s="30">
        <v>0</v>
      </c>
      <c r="Y21" s="30">
        <f t="shared" si="22"/>
        <v>80.8</v>
      </c>
      <c r="Z21" s="36">
        <v>109895</v>
      </c>
      <c r="AA21" s="36">
        <f t="shared" si="23"/>
        <v>109895</v>
      </c>
      <c r="AB21" s="36">
        <f t="shared" si="17"/>
        <v>54947.5</v>
      </c>
      <c r="AC21" s="38" t="s">
        <v>114</v>
      </c>
      <c r="AD21" s="38" t="s">
        <v>114</v>
      </c>
      <c r="AE21" s="38" t="s">
        <v>114</v>
      </c>
      <c r="AF21" s="38">
        <f t="shared" si="18"/>
        <v>27473.75</v>
      </c>
      <c r="AG21" s="38">
        <f t="shared" si="19"/>
        <v>19231.63</v>
      </c>
      <c r="AH21" s="38">
        <f t="shared" si="20"/>
        <v>8242.1200000000008</v>
      </c>
      <c r="AI21" s="38" t="s">
        <v>114</v>
      </c>
      <c r="AJ21" s="41">
        <v>54947.5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</row>
    <row r="22" spans="1:102" ht="38.450000000000003" customHeight="1" x14ac:dyDescent="0.25">
      <c r="A22" s="30">
        <v>105</v>
      </c>
      <c r="B22" s="31">
        <v>62410</v>
      </c>
      <c r="C22" s="33" t="s">
        <v>42</v>
      </c>
      <c r="D22" s="50" t="s">
        <v>154</v>
      </c>
      <c r="E22" s="33" t="s">
        <v>155</v>
      </c>
      <c r="F22" s="33" t="s">
        <v>155</v>
      </c>
      <c r="G22" s="33"/>
      <c r="H22" s="30">
        <v>22</v>
      </c>
      <c r="I22" s="30">
        <f t="shared" si="8"/>
        <v>8.8000000000000007</v>
      </c>
      <c r="J22" s="30">
        <v>30</v>
      </c>
      <c r="K22" s="30">
        <f t="shared" si="9"/>
        <v>12</v>
      </c>
      <c r="L22" s="30">
        <v>30</v>
      </c>
      <c r="M22" s="30">
        <f t="shared" si="10"/>
        <v>12</v>
      </c>
      <c r="N22" s="30">
        <v>30</v>
      </c>
      <c r="O22" s="30">
        <f t="shared" si="11"/>
        <v>18</v>
      </c>
      <c r="P22" s="30">
        <v>30</v>
      </c>
      <c r="Q22" s="30">
        <f t="shared" si="12"/>
        <v>18</v>
      </c>
      <c r="R22" s="30">
        <v>20</v>
      </c>
      <c r="S22" s="30">
        <f t="shared" si="16"/>
        <v>12</v>
      </c>
      <c r="T22" s="30">
        <f t="shared" si="14"/>
        <v>80.8</v>
      </c>
      <c r="U22" s="35"/>
      <c r="V22" s="35"/>
      <c r="W22" s="30">
        <f>+U22+V22</f>
        <v>0</v>
      </c>
      <c r="X22" s="30">
        <v>0</v>
      </c>
      <c r="Y22" s="30">
        <f t="shared" si="22"/>
        <v>80.8</v>
      </c>
      <c r="Z22" s="36">
        <v>89203.62</v>
      </c>
      <c r="AA22" s="36">
        <f t="shared" si="23"/>
        <v>89203.62</v>
      </c>
      <c r="AB22" s="36">
        <f t="shared" si="17"/>
        <v>44601.81</v>
      </c>
      <c r="AC22" s="38" t="s">
        <v>114</v>
      </c>
      <c r="AD22" s="38" t="s">
        <v>114</v>
      </c>
      <c r="AE22" s="38" t="s">
        <v>114</v>
      </c>
      <c r="AF22" s="38">
        <f t="shared" si="18"/>
        <v>22300.91</v>
      </c>
      <c r="AG22" s="38">
        <f t="shared" si="19"/>
        <v>15610.63</v>
      </c>
      <c r="AH22" s="38">
        <f t="shared" si="20"/>
        <v>6690.27</v>
      </c>
      <c r="AI22" s="38" t="s">
        <v>114</v>
      </c>
      <c r="AJ22" s="41">
        <v>44601.81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</row>
    <row r="23" spans="1:102" ht="38.450000000000003" customHeight="1" x14ac:dyDescent="0.25">
      <c r="A23" s="30">
        <v>106</v>
      </c>
      <c r="B23" s="31">
        <v>62535</v>
      </c>
      <c r="C23" s="33" t="s">
        <v>51</v>
      </c>
      <c r="D23" s="50" t="s">
        <v>152</v>
      </c>
      <c r="E23" s="33" t="s">
        <v>153</v>
      </c>
      <c r="F23" s="33" t="s">
        <v>153</v>
      </c>
      <c r="G23" s="33"/>
      <c r="H23" s="30">
        <v>22</v>
      </c>
      <c r="I23" s="30">
        <f t="shared" si="8"/>
        <v>8.8000000000000007</v>
      </c>
      <c r="J23" s="30">
        <v>15</v>
      </c>
      <c r="K23" s="30">
        <f t="shared" si="9"/>
        <v>6</v>
      </c>
      <c r="L23" s="30">
        <v>30</v>
      </c>
      <c r="M23" s="30">
        <f t="shared" si="10"/>
        <v>12</v>
      </c>
      <c r="N23" s="30">
        <v>30</v>
      </c>
      <c r="O23" s="30">
        <f t="shared" si="11"/>
        <v>18</v>
      </c>
      <c r="P23" s="30">
        <v>40</v>
      </c>
      <c r="Q23" s="30">
        <f t="shared" si="12"/>
        <v>24</v>
      </c>
      <c r="R23" s="30">
        <v>20</v>
      </c>
      <c r="S23" s="30">
        <f t="shared" si="16"/>
        <v>12</v>
      </c>
      <c r="T23" s="30">
        <f t="shared" si="14"/>
        <v>80.8</v>
      </c>
      <c r="U23" s="35"/>
      <c r="V23" s="35"/>
      <c r="W23" s="30">
        <f>+U23+V23</f>
        <v>0</v>
      </c>
      <c r="X23" s="30">
        <v>0</v>
      </c>
      <c r="Y23" s="30">
        <f t="shared" si="22"/>
        <v>80.8</v>
      </c>
      <c r="Z23" s="36">
        <v>105000</v>
      </c>
      <c r="AA23" s="36">
        <f t="shared" si="23"/>
        <v>105000</v>
      </c>
      <c r="AB23" s="36">
        <f t="shared" si="17"/>
        <v>52500</v>
      </c>
      <c r="AC23" s="38" t="s">
        <v>114</v>
      </c>
      <c r="AD23" s="38" t="s">
        <v>114</v>
      </c>
      <c r="AE23" s="38" t="s">
        <v>114</v>
      </c>
      <c r="AF23" s="38">
        <f t="shared" si="18"/>
        <v>26250</v>
      </c>
      <c r="AG23" s="38">
        <f t="shared" si="19"/>
        <v>18375</v>
      </c>
      <c r="AH23" s="38">
        <f t="shared" si="20"/>
        <v>7875</v>
      </c>
      <c r="AI23" s="38" t="s">
        <v>114</v>
      </c>
      <c r="AJ23" s="41">
        <v>52500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</row>
    <row r="24" spans="1:102" ht="38.450000000000003" customHeight="1" x14ac:dyDescent="0.25">
      <c r="A24" s="35">
        <v>107</v>
      </c>
      <c r="B24" s="31">
        <v>62686</v>
      </c>
      <c r="C24" s="33" t="s">
        <v>55</v>
      </c>
      <c r="D24" s="50" t="s">
        <v>156</v>
      </c>
      <c r="E24" s="33" t="s">
        <v>157</v>
      </c>
      <c r="F24" s="33" t="s">
        <v>157</v>
      </c>
      <c r="G24" s="33"/>
      <c r="H24" s="30">
        <v>30</v>
      </c>
      <c r="I24" s="30">
        <f t="shared" si="8"/>
        <v>12</v>
      </c>
      <c r="J24" s="30">
        <v>22</v>
      </c>
      <c r="K24" s="30">
        <f t="shared" si="9"/>
        <v>8.8000000000000007</v>
      </c>
      <c r="L24" s="30">
        <v>30</v>
      </c>
      <c r="M24" s="30">
        <f t="shared" si="10"/>
        <v>12</v>
      </c>
      <c r="N24" s="30">
        <v>30</v>
      </c>
      <c r="O24" s="30">
        <f t="shared" si="11"/>
        <v>18</v>
      </c>
      <c r="P24" s="30">
        <v>30</v>
      </c>
      <c r="Q24" s="30">
        <f t="shared" si="12"/>
        <v>18</v>
      </c>
      <c r="R24" s="30">
        <v>20</v>
      </c>
      <c r="S24" s="30">
        <f t="shared" si="16"/>
        <v>12</v>
      </c>
      <c r="T24" s="30">
        <f t="shared" si="14"/>
        <v>80.8</v>
      </c>
      <c r="U24" s="35"/>
      <c r="V24" s="35"/>
      <c r="W24" s="30">
        <f>+U24+V24</f>
        <v>0</v>
      </c>
      <c r="X24" s="30">
        <v>0</v>
      </c>
      <c r="Y24" s="30">
        <f t="shared" si="22"/>
        <v>80.8</v>
      </c>
      <c r="Z24" s="36">
        <v>48060</v>
      </c>
      <c r="AA24" s="36">
        <f t="shared" si="23"/>
        <v>48060</v>
      </c>
      <c r="AB24" s="36">
        <f t="shared" si="17"/>
        <v>24030</v>
      </c>
      <c r="AC24" s="38" t="s">
        <v>114</v>
      </c>
      <c r="AD24" s="38" t="s">
        <v>114</v>
      </c>
      <c r="AE24" s="38" t="s">
        <v>114</v>
      </c>
      <c r="AF24" s="38">
        <f t="shared" si="18"/>
        <v>12015</v>
      </c>
      <c r="AG24" s="38">
        <f t="shared" si="19"/>
        <v>8410.5</v>
      </c>
      <c r="AH24" s="38">
        <f t="shared" si="20"/>
        <v>3604.5</v>
      </c>
      <c r="AI24" s="38" t="s">
        <v>114</v>
      </c>
      <c r="AJ24" s="41">
        <v>24030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</row>
    <row r="25" spans="1:102" ht="38.450000000000003" customHeight="1" x14ac:dyDescent="0.25">
      <c r="A25" s="30">
        <v>108</v>
      </c>
      <c r="B25" s="31">
        <v>63225</v>
      </c>
      <c r="C25" s="33" t="s">
        <v>72</v>
      </c>
      <c r="D25" s="50" t="s">
        <v>150</v>
      </c>
      <c r="E25" s="33" t="s">
        <v>151</v>
      </c>
      <c r="F25" s="33" t="s">
        <v>151</v>
      </c>
      <c r="G25" s="33"/>
      <c r="H25" s="30">
        <v>22</v>
      </c>
      <c r="I25" s="30">
        <f t="shared" si="8"/>
        <v>8.8000000000000007</v>
      </c>
      <c r="J25" s="30">
        <v>30</v>
      </c>
      <c r="K25" s="30">
        <f t="shared" si="9"/>
        <v>12</v>
      </c>
      <c r="L25" s="30">
        <v>30</v>
      </c>
      <c r="M25" s="30">
        <f t="shared" si="10"/>
        <v>12</v>
      </c>
      <c r="N25" s="30">
        <v>30</v>
      </c>
      <c r="O25" s="30">
        <f t="shared" si="11"/>
        <v>18</v>
      </c>
      <c r="P25" s="30">
        <v>30</v>
      </c>
      <c r="Q25" s="30">
        <f t="shared" si="12"/>
        <v>18</v>
      </c>
      <c r="R25" s="30">
        <v>20</v>
      </c>
      <c r="S25" s="30">
        <f t="shared" si="16"/>
        <v>12</v>
      </c>
      <c r="T25" s="30">
        <f t="shared" si="14"/>
        <v>80.8</v>
      </c>
      <c r="U25" s="35"/>
      <c r="V25" s="35"/>
      <c r="W25" s="30">
        <f>+U25+V25</f>
        <v>0</v>
      </c>
      <c r="X25" s="30">
        <v>0</v>
      </c>
      <c r="Y25" s="30">
        <f t="shared" si="22"/>
        <v>80.8</v>
      </c>
      <c r="Z25" s="36">
        <v>235093.94</v>
      </c>
      <c r="AA25" s="36">
        <f t="shared" si="23"/>
        <v>235093.94</v>
      </c>
      <c r="AB25" s="36">
        <f t="shared" si="17"/>
        <v>117546.97</v>
      </c>
      <c r="AC25" s="38" t="s">
        <v>114</v>
      </c>
      <c r="AD25" s="38" t="s">
        <v>114</v>
      </c>
      <c r="AE25" s="38" t="s">
        <v>114</v>
      </c>
      <c r="AF25" s="38">
        <f t="shared" si="18"/>
        <v>58773.49</v>
      </c>
      <c r="AG25" s="38">
        <f t="shared" si="19"/>
        <v>41141.440000000002</v>
      </c>
      <c r="AH25" s="38">
        <f t="shared" si="20"/>
        <v>17632.04</v>
      </c>
      <c r="AI25" s="38" t="s">
        <v>114</v>
      </c>
      <c r="AJ25" s="41">
        <v>117546.97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</row>
    <row r="26" spans="1:102" ht="38.450000000000003" customHeight="1" x14ac:dyDescent="0.25">
      <c r="A26" s="30">
        <v>109</v>
      </c>
      <c r="B26" s="31">
        <v>62932</v>
      </c>
      <c r="C26" s="33" t="s">
        <v>23</v>
      </c>
      <c r="D26" s="50" t="s">
        <v>162</v>
      </c>
      <c r="E26" s="33" t="s">
        <v>163</v>
      </c>
      <c r="F26" s="33" t="s">
        <v>163</v>
      </c>
      <c r="G26" s="33"/>
      <c r="H26" s="30">
        <v>22</v>
      </c>
      <c r="I26" s="30">
        <f t="shared" si="8"/>
        <v>8.8000000000000007</v>
      </c>
      <c r="J26" s="30">
        <v>30</v>
      </c>
      <c r="K26" s="30">
        <f t="shared" si="9"/>
        <v>12</v>
      </c>
      <c r="L26" s="30">
        <v>40</v>
      </c>
      <c r="M26" s="30">
        <f t="shared" si="10"/>
        <v>16</v>
      </c>
      <c r="N26" s="30">
        <v>20</v>
      </c>
      <c r="O26" s="30">
        <f t="shared" si="11"/>
        <v>12</v>
      </c>
      <c r="P26" s="30">
        <v>30</v>
      </c>
      <c r="Q26" s="30">
        <f t="shared" si="12"/>
        <v>18</v>
      </c>
      <c r="R26" s="30">
        <v>20</v>
      </c>
      <c r="S26" s="30">
        <f t="shared" si="16"/>
        <v>12</v>
      </c>
      <c r="T26" s="30">
        <f t="shared" si="14"/>
        <v>78.8</v>
      </c>
      <c r="U26" s="35"/>
      <c r="V26" s="35"/>
      <c r="W26" s="30">
        <v>0</v>
      </c>
      <c r="X26" s="30">
        <v>0</v>
      </c>
      <c r="Y26" s="30">
        <f t="shared" si="22"/>
        <v>78.8</v>
      </c>
      <c r="Z26" s="36">
        <v>45249</v>
      </c>
      <c r="AA26" s="36">
        <f t="shared" si="23"/>
        <v>45249</v>
      </c>
      <c r="AB26" s="36">
        <f t="shared" si="17"/>
        <v>22624.5</v>
      </c>
      <c r="AC26" s="38" t="s">
        <v>114</v>
      </c>
      <c r="AD26" s="38" t="s">
        <v>114</v>
      </c>
      <c r="AE26" s="38" t="s">
        <v>114</v>
      </c>
      <c r="AF26" s="38">
        <f t="shared" si="18"/>
        <v>11312.25</v>
      </c>
      <c r="AG26" s="38">
        <f t="shared" si="19"/>
        <v>7918.58</v>
      </c>
      <c r="AH26" s="38">
        <f t="shared" si="20"/>
        <v>3393.67</v>
      </c>
      <c r="AI26" s="38" t="s">
        <v>114</v>
      </c>
      <c r="AJ26" s="41">
        <v>22624.5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</row>
    <row r="27" spans="1:102" ht="38.450000000000003" customHeight="1" x14ac:dyDescent="0.25">
      <c r="A27" s="30">
        <v>110</v>
      </c>
      <c r="B27" s="31">
        <v>62943</v>
      </c>
      <c r="C27" s="33" t="s">
        <v>24</v>
      </c>
      <c r="D27" s="50" t="s">
        <v>168</v>
      </c>
      <c r="E27" s="33" t="s">
        <v>169</v>
      </c>
      <c r="F27" s="33" t="s">
        <v>169</v>
      </c>
      <c r="G27" s="33"/>
      <c r="H27" s="30">
        <v>22</v>
      </c>
      <c r="I27" s="30">
        <f t="shared" si="8"/>
        <v>8.8000000000000007</v>
      </c>
      <c r="J27" s="30">
        <v>30</v>
      </c>
      <c r="K27" s="30">
        <f t="shared" si="9"/>
        <v>12</v>
      </c>
      <c r="L27" s="30">
        <v>40</v>
      </c>
      <c r="M27" s="30">
        <f t="shared" si="10"/>
        <v>16</v>
      </c>
      <c r="N27" s="30">
        <v>20</v>
      </c>
      <c r="O27" s="30">
        <f t="shared" si="11"/>
        <v>12</v>
      </c>
      <c r="P27" s="30">
        <v>30</v>
      </c>
      <c r="Q27" s="30">
        <f t="shared" si="12"/>
        <v>18</v>
      </c>
      <c r="R27" s="30">
        <v>20</v>
      </c>
      <c r="S27" s="30">
        <f t="shared" si="16"/>
        <v>12</v>
      </c>
      <c r="T27" s="30">
        <f t="shared" si="14"/>
        <v>78.8</v>
      </c>
      <c r="U27" s="35"/>
      <c r="V27" s="35"/>
      <c r="W27" s="30">
        <v>0</v>
      </c>
      <c r="X27" s="30">
        <v>0</v>
      </c>
      <c r="Y27" s="30">
        <f t="shared" si="22"/>
        <v>78.8</v>
      </c>
      <c r="Z27" s="36">
        <v>172979.53</v>
      </c>
      <c r="AA27" s="36">
        <f t="shared" si="23"/>
        <v>172979.53</v>
      </c>
      <c r="AB27" s="36">
        <f t="shared" si="17"/>
        <v>86489.77</v>
      </c>
      <c r="AC27" s="38" t="s">
        <v>114</v>
      </c>
      <c r="AD27" s="38" t="s">
        <v>114</v>
      </c>
      <c r="AE27" s="38" t="s">
        <v>114</v>
      </c>
      <c r="AF27" s="38">
        <f t="shared" si="18"/>
        <v>43244.89</v>
      </c>
      <c r="AG27" s="38">
        <f t="shared" si="19"/>
        <v>30271.42</v>
      </c>
      <c r="AH27" s="38">
        <f t="shared" si="20"/>
        <v>12973.46</v>
      </c>
      <c r="AI27" s="38" t="s">
        <v>114</v>
      </c>
      <c r="AJ27" s="41">
        <v>86489.77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</row>
    <row r="28" spans="1:102" ht="38.450000000000003" customHeight="1" x14ac:dyDescent="0.25">
      <c r="A28" s="35">
        <v>111</v>
      </c>
      <c r="B28" s="31">
        <v>63130</v>
      </c>
      <c r="C28" s="33" t="s">
        <v>25</v>
      </c>
      <c r="D28" s="50" t="s">
        <v>196</v>
      </c>
      <c r="E28" s="33" t="s">
        <v>197</v>
      </c>
      <c r="F28" s="33" t="s">
        <v>197</v>
      </c>
      <c r="G28" s="33"/>
      <c r="H28" s="30">
        <v>22</v>
      </c>
      <c r="I28" s="30">
        <f t="shared" si="8"/>
        <v>8.8000000000000007</v>
      </c>
      <c r="J28" s="30">
        <v>30</v>
      </c>
      <c r="K28" s="30">
        <f t="shared" si="9"/>
        <v>12</v>
      </c>
      <c r="L28" s="30">
        <v>40</v>
      </c>
      <c r="M28" s="30">
        <f t="shared" si="10"/>
        <v>16</v>
      </c>
      <c r="N28" s="30">
        <v>20</v>
      </c>
      <c r="O28" s="30">
        <f t="shared" si="11"/>
        <v>12</v>
      </c>
      <c r="P28" s="30">
        <v>30</v>
      </c>
      <c r="Q28" s="30">
        <f t="shared" si="12"/>
        <v>18</v>
      </c>
      <c r="R28" s="30">
        <v>20</v>
      </c>
      <c r="S28" s="30">
        <f t="shared" si="16"/>
        <v>12</v>
      </c>
      <c r="T28" s="30">
        <f t="shared" si="14"/>
        <v>78.8</v>
      </c>
      <c r="U28" s="35"/>
      <c r="V28" s="35"/>
      <c r="W28" s="30">
        <v>0</v>
      </c>
      <c r="X28" s="30">
        <v>0</v>
      </c>
      <c r="Y28" s="30">
        <f t="shared" si="22"/>
        <v>78.8</v>
      </c>
      <c r="Z28" s="36">
        <v>342918.11</v>
      </c>
      <c r="AA28" s="36">
        <f t="shared" si="23"/>
        <v>342918.11</v>
      </c>
      <c r="AB28" s="36">
        <f t="shared" si="17"/>
        <v>171459.06</v>
      </c>
      <c r="AC28" s="38" t="s">
        <v>114</v>
      </c>
      <c r="AD28" s="38" t="s">
        <v>114</v>
      </c>
      <c r="AE28" s="38" t="s">
        <v>114</v>
      </c>
      <c r="AF28" s="38">
        <f t="shared" si="18"/>
        <v>85729.53</v>
      </c>
      <c r="AG28" s="38">
        <f t="shared" si="19"/>
        <v>60010.67</v>
      </c>
      <c r="AH28" s="38">
        <f t="shared" si="20"/>
        <v>25718.86</v>
      </c>
      <c r="AI28" s="38" t="s">
        <v>114</v>
      </c>
      <c r="AJ28" s="41">
        <v>171459.06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</row>
    <row r="29" spans="1:102" ht="38.450000000000003" customHeight="1" x14ac:dyDescent="0.25">
      <c r="A29" s="30">
        <v>112</v>
      </c>
      <c r="B29" s="31">
        <v>63144</v>
      </c>
      <c r="C29" s="33" t="s">
        <v>26</v>
      </c>
      <c r="D29" s="50" t="s">
        <v>198</v>
      </c>
      <c r="E29" s="33" t="s">
        <v>199</v>
      </c>
      <c r="F29" s="33" t="s">
        <v>199</v>
      </c>
      <c r="G29" s="33"/>
      <c r="H29" s="30">
        <v>22</v>
      </c>
      <c r="I29" s="30">
        <f t="shared" si="8"/>
        <v>8.8000000000000007</v>
      </c>
      <c r="J29" s="30">
        <v>30</v>
      </c>
      <c r="K29" s="30">
        <f t="shared" si="9"/>
        <v>12</v>
      </c>
      <c r="L29" s="30">
        <v>40</v>
      </c>
      <c r="M29" s="30">
        <f t="shared" si="10"/>
        <v>16</v>
      </c>
      <c r="N29" s="30">
        <v>30</v>
      </c>
      <c r="O29" s="30">
        <f t="shared" si="11"/>
        <v>18</v>
      </c>
      <c r="P29" s="30">
        <v>20</v>
      </c>
      <c r="Q29" s="30">
        <f t="shared" si="12"/>
        <v>12</v>
      </c>
      <c r="R29" s="30">
        <v>20</v>
      </c>
      <c r="S29" s="30">
        <f t="shared" si="16"/>
        <v>12</v>
      </c>
      <c r="T29" s="30">
        <f t="shared" si="14"/>
        <v>78.8</v>
      </c>
      <c r="U29" s="35"/>
      <c r="V29" s="35"/>
      <c r="W29" s="30">
        <v>0</v>
      </c>
      <c r="X29" s="30">
        <v>0</v>
      </c>
      <c r="Y29" s="30">
        <f t="shared" si="22"/>
        <v>78.8</v>
      </c>
      <c r="Z29" s="36">
        <v>47861.599999999999</v>
      </c>
      <c r="AA29" s="36">
        <f t="shared" si="23"/>
        <v>47861.599999999999</v>
      </c>
      <c r="AB29" s="36">
        <f t="shared" si="17"/>
        <v>23930.799999999999</v>
      </c>
      <c r="AC29" s="38" t="s">
        <v>114</v>
      </c>
      <c r="AD29" s="38" t="s">
        <v>114</v>
      </c>
      <c r="AE29" s="38" t="s">
        <v>114</v>
      </c>
      <c r="AF29" s="38">
        <f t="shared" si="18"/>
        <v>11965.4</v>
      </c>
      <c r="AG29" s="38">
        <f t="shared" si="19"/>
        <v>8375.7800000000007</v>
      </c>
      <c r="AH29" s="38">
        <f t="shared" si="20"/>
        <v>3589.62</v>
      </c>
      <c r="AI29" s="38" t="s">
        <v>114</v>
      </c>
      <c r="AJ29" s="41">
        <v>23930.799999999999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</row>
    <row r="30" spans="1:102" ht="38.450000000000003" customHeight="1" x14ac:dyDescent="0.25">
      <c r="A30" s="30">
        <v>113</v>
      </c>
      <c r="B30" s="31">
        <v>63466</v>
      </c>
      <c r="C30" s="33" t="s">
        <v>29</v>
      </c>
      <c r="D30" s="50" t="s">
        <v>180</v>
      </c>
      <c r="E30" s="33" t="s">
        <v>181</v>
      </c>
      <c r="F30" s="33" t="s">
        <v>181</v>
      </c>
      <c r="G30" s="33"/>
      <c r="H30" s="30">
        <v>22</v>
      </c>
      <c r="I30" s="30">
        <f t="shared" si="8"/>
        <v>8.8000000000000007</v>
      </c>
      <c r="J30" s="30">
        <v>15</v>
      </c>
      <c r="K30" s="30">
        <f t="shared" si="9"/>
        <v>6</v>
      </c>
      <c r="L30" s="30">
        <v>40</v>
      </c>
      <c r="M30" s="30">
        <f t="shared" si="10"/>
        <v>16</v>
      </c>
      <c r="N30" s="30">
        <v>30</v>
      </c>
      <c r="O30" s="30">
        <f t="shared" si="11"/>
        <v>18</v>
      </c>
      <c r="P30" s="30">
        <v>30</v>
      </c>
      <c r="Q30" s="30">
        <f t="shared" si="12"/>
        <v>18</v>
      </c>
      <c r="R30" s="30">
        <v>20</v>
      </c>
      <c r="S30" s="30">
        <f t="shared" si="16"/>
        <v>12</v>
      </c>
      <c r="T30" s="30">
        <f t="shared" si="14"/>
        <v>78.8</v>
      </c>
      <c r="U30" s="35"/>
      <c r="V30" s="35"/>
      <c r="W30" s="30">
        <v>0</v>
      </c>
      <c r="X30" s="30">
        <v>0</v>
      </c>
      <c r="Y30" s="30">
        <f t="shared" si="22"/>
        <v>78.8</v>
      </c>
      <c r="Z30" s="36">
        <v>141735.75</v>
      </c>
      <c r="AA30" s="36">
        <f t="shared" si="23"/>
        <v>141735.75</v>
      </c>
      <c r="AB30" s="36">
        <f t="shared" si="17"/>
        <v>70867.88</v>
      </c>
      <c r="AC30" s="38" t="s">
        <v>114</v>
      </c>
      <c r="AD30" s="38" t="s">
        <v>114</v>
      </c>
      <c r="AE30" s="38" t="s">
        <v>114</v>
      </c>
      <c r="AF30" s="38">
        <f t="shared" si="18"/>
        <v>35433.94</v>
      </c>
      <c r="AG30" s="38">
        <f t="shared" si="19"/>
        <v>24803.759999999998</v>
      </c>
      <c r="AH30" s="38">
        <f t="shared" si="20"/>
        <v>10630.18</v>
      </c>
      <c r="AI30" s="38" t="s">
        <v>114</v>
      </c>
      <c r="AJ30" s="41">
        <v>70867.88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</row>
    <row r="31" spans="1:102" ht="38.450000000000003" customHeight="1" x14ac:dyDescent="0.25">
      <c r="A31" s="30">
        <v>114</v>
      </c>
      <c r="B31" s="31">
        <v>63783</v>
      </c>
      <c r="C31" s="33" t="s">
        <v>31</v>
      </c>
      <c r="D31" s="50" t="s">
        <v>188</v>
      </c>
      <c r="E31" s="33" t="s">
        <v>189</v>
      </c>
      <c r="F31" s="33" t="s">
        <v>189</v>
      </c>
      <c r="G31" s="33"/>
      <c r="H31" s="30">
        <v>22</v>
      </c>
      <c r="I31" s="30">
        <f t="shared" si="8"/>
        <v>8.8000000000000007</v>
      </c>
      <c r="J31" s="30">
        <v>15</v>
      </c>
      <c r="K31" s="30">
        <f t="shared" si="9"/>
        <v>6</v>
      </c>
      <c r="L31" s="30">
        <v>40</v>
      </c>
      <c r="M31" s="30">
        <f t="shared" si="10"/>
        <v>16</v>
      </c>
      <c r="N31" s="30">
        <v>30</v>
      </c>
      <c r="O31" s="30">
        <f t="shared" si="11"/>
        <v>18</v>
      </c>
      <c r="P31" s="30">
        <v>30</v>
      </c>
      <c r="Q31" s="30">
        <f t="shared" si="12"/>
        <v>18</v>
      </c>
      <c r="R31" s="30">
        <v>20</v>
      </c>
      <c r="S31" s="30">
        <f t="shared" si="16"/>
        <v>12</v>
      </c>
      <c r="T31" s="30">
        <f t="shared" si="14"/>
        <v>78.8</v>
      </c>
      <c r="U31" s="35"/>
      <c r="V31" s="35"/>
      <c r="W31" s="30">
        <v>0</v>
      </c>
      <c r="X31" s="30">
        <v>0</v>
      </c>
      <c r="Y31" s="30">
        <f t="shared" si="22"/>
        <v>78.8</v>
      </c>
      <c r="Z31" s="36">
        <v>338561</v>
      </c>
      <c r="AA31" s="36">
        <f t="shared" si="23"/>
        <v>338561</v>
      </c>
      <c r="AB31" s="36">
        <f t="shared" si="17"/>
        <v>169280.5</v>
      </c>
      <c r="AC31" s="38" t="s">
        <v>114</v>
      </c>
      <c r="AD31" s="38" t="s">
        <v>114</v>
      </c>
      <c r="AE31" s="38" t="s">
        <v>114</v>
      </c>
      <c r="AF31" s="38">
        <f t="shared" si="18"/>
        <v>84640.25</v>
      </c>
      <c r="AG31" s="38">
        <f t="shared" si="19"/>
        <v>59248.18</v>
      </c>
      <c r="AH31" s="38">
        <f t="shared" si="20"/>
        <v>25392.07</v>
      </c>
      <c r="AI31" s="38" t="s">
        <v>114</v>
      </c>
      <c r="AJ31" s="41">
        <v>169280.5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</row>
    <row r="32" spans="1:102" ht="38.450000000000003" customHeight="1" x14ac:dyDescent="0.25">
      <c r="A32" s="35">
        <v>115</v>
      </c>
      <c r="B32" s="31">
        <v>63796</v>
      </c>
      <c r="C32" s="33" t="s">
        <v>33</v>
      </c>
      <c r="D32" s="50" t="s">
        <v>176</v>
      </c>
      <c r="E32" s="33" t="s">
        <v>177</v>
      </c>
      <c r="F32" s="33" t="s">
        <v>177</v>
      </c>
      <c r="G32" s="33"/>
      <c r="H32" s="30">
        <v>15</v>
      </c>
      <c r="I32" s="30">
        <f t="shared" si="8"/>
        <v>6</v>
      </c>
      <c r="J32" s="30">
        <v>22</v>
      </c>
      <c r="K32" s="30">
        <f t="shared" si="9"/>
        <v>8.8000000000000007</v>
      </c>
      <c r="L32" s="30">
        <v>40</v>
      </c>
      <c r="M32" s="30">
        <f t="shared" si="10"/>
        <v>16</v>
      </c>
      <c r="N32" s="30">
        <v>30</v>
      </c>
      <c r="O32" s="30">
        <f t="shared" si="11"/>
        <v>18</v>
      </c>
      <c r="P32" s="30">
        <v>30</v>
      </c>
      <c r="Q32" s="30">
        <f t="shared" si="12"/>
        <v>18</v>
      </c>
      <c r="R32" s="30">
        <v>20</v>
      </c>
      <c r="S32" s="30">
        <f t="shared" si="16"/>
        <v>12</v>
      </c>
      <c r="T32" s="30">
        <f t="shared" si="14"/>
        <v>78.8</v>
      </c>
      <c r="U32" s="35"/>
      <c r="V32" s="35"/>
      <c r="W32" s="30">
        <v>0</v>
      </c>
      <c r="X32" s="30">
        <v>0</v>
      </c>
      <c r="Y32" s="30">
        <f t="shared" si="22"/>
        <v>78.8</v>
      </c>
      <c r="Z32" s="36">
        <v>256205.82</v>
      </c>
      <c r="AA32" s="36">
        <f t="shared" si="23"/>
        <v>256205.82</v>
      </c>
      <c r="AB32" s="36">
        <f t="shared" si="17"/>
        <v>128102.91</v>
      </c>
      <c r="AC32" s="38" t="s">
        <v>114</v>
      </c>
      <c r="AD32" s="38" t="s">
        <v>114</v>
      </c>
      <c r="AE32" s="38" t="s">
        <v>114</v>
      </c>
      <c r="AF32" s="38">
        <f t="shared" si="18"/>
        <v>64051.46</v>
      </c>
      <c r="AG32" s="38">
        <f t="shared" si="19"/>
        <v>44836.02</v>
      </c>
      <c r="AH32" s="38">
        <f t="shared" si="20"/>
        <v>19215.43</v>
      </c>
      <c r="AI32" s="38" t="s">
        <v>114</v>
      </c>
      <c r="AJ32" s="41">
        <v>128102.91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</row>
    <row r="33" spans="1:102" ht="38.450000000000003" customHeight="1" x14ac:dyDescent="0.25">
      <c r="A33" s="30">
        <v>116</v>
      </c>
      <c r="B33" s="31">
        <v>63809</v>
      </c>
      <c r="C33" s="33" t="s">
        <v>34</v>
      </c>
      <c r="D33" s="50" t="s">
        <v>192</v>
      </c>
      <c r="E33" s="33" t="s">
        <v>193</v>
      </c>
      <c r="F33" s="33" t="s">
        <v>193</v>
      </c>
      <c r="G33" s="33"/>
      <c r="H33" s="30">
        <v>22</v>
      </c>
      <c r="I33" s="30">
        <f t="shared" si="8"/>
        <v>8.8000000000000007</v>
      </c>
      <c r="J33" s="30">
        <v>15</v>
      </c>
      <c r="K33" s="30">
        <f t="shared" si="9"/>
        <v>6</v>
      </c>
      <c r="L33" s="30">
        <v>40</v>
      </c>
      <c r="M33" s="30">
        <f t="shared" si="10"/>
        <v>16</v>
      </c>
      <c r="N33" s="30">
        <v>30</v>
      </c>
      <c r="O33" s="30">
        <f t="shared" si="11"/>
        <v>18</v>
      </c>
      <c r="P33" s="30">
        <v>30</v>
      </c>
      <c r="Q33" s="30">
        <f t="shared" si="12"/>
        <v>18</v>
      </c>
      <c r="R33" s="30">
        <v>20</v>
      </c>
      <c r="S33" s="30">
        <f t="shared" si="16"/>
        <v>12</v>
      </c>
      <c r="T33" s="30">
        <f t="shared" si="14"/>
        <v>78.8</v>
      </c>
      <c r="U33" s="35"/>
      <c r="V33" s="35"/>
      <c r="W33" s="30">
        <v>0</v>
      </c>
      <c r="X33" s="30">
        <v>0</v>
      </c>
      <c r="Y33" s="30">
        <f t="shared" si="22"/>
        <v>78.8</v>
      </c>
      <c r="Z33" s="36">
        <v>126081</v>
      </c>
      <c r="AA33" s="36">
        <f t="shared" si="23"/>
        <v>126081</v>
      </c>
      <c r="AB33" s="36">
        <f t="shared" si="17"/>
        <v>63040.5</v>
      </c>
      <c r="AC33" s="38" t="s">
        <v>114</v>
      </c>
      <c r="AD33" s="38" t="s">
        <v>114</v>
      </c>
      <c r="AE33" s="38" t="s">
        <v>114</v>
      </c>
      <c r="AF33" s="38">
        <f t="shared" si="18"/>
        <v>31520.25</v>
      </c>
      <c r="AG33" s="38">
        <f t="shared" si="19"/>
        <v>22064.18</v>
      </c>
      <c r="AH33" s="38">
        <f t="shared" si="20"/>
        <v>9456.07</v>
      </c>
      <c r="AI33" s="38" t="s">
        <v>114</v>
      </c>
      <c r="AJ33" s="41">
        <v>63040.5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</row>
    <row r="34" spans="1:102" ht="38.450000000000003" customHeight="1" x14ac:dyDescent="0.25">
      <c r="A34" s="30">
        <v>117</v>
      </c>
      <c r="B34" s="31">
        <v>63820</v>
      </c>
      <c r="C34" s="33" t="s">
        <v>36</v>
      </c>
      <c r="D34" s="50" t="s">
        <v>200</v>
      </c>
      <c r="E34" s="33" t="s">
        <v>201</v>
      </c>
      <c r="F34" s="33" t="s">
        <v>201</v>
      </c>
      <c r="G34" s="33"/>
      <c r="H34" s="30">
        <v>22</v>
      </c>
      <c r="I34" s="30">
        <f t="shared" si="8"/>
        <v>8.8000000000000007</v>
      </c>
      <c r="J34" s="30">
        <v>30</v>
      </c>
      <c r="K34" s="30">
        <f t="shared" si="9"/>
        <v>12</v>
      </c>
      <c r="L34" s="30">
        <v>40</v>
      </c>
      <c r="M34" s="30">
        <f t="shared" si="10"/>
        <v>16</v>
      </c>
      <c r="N34" s="30">
        <v>20</v>
      </c>
      <c r="O34" s="30">
        <f t="shared" si="11"/>
        <v>12</v>
      </c>
      <c r="P34" s="30">
        <v>30</v>
      </c>
      <c r="Q34" s="30">
        <f t="shared" si="12"/>
        <v>18</v>
      </c>
      <c r="R34" s="30">
        <v>20</v>
      </c>
      <c r="S34" s="30">
        <f t="shared" si="16"/>
        <v>12</v>
      </c>
      <c r="T34" s="30">
        <f t="shared" si="14"/>
        <v>78.8</v>
      </c>
      <c r="U34" s="35"/>
      <c r="V34" s="35"/>
      <c r="W34" s="30">
        <v>0</v>
      </c>
      <c r="X34" s="30">
        <v>0</v>
      </c>
      <c r="Y34" s="30">
        <f t="shared" si="22"/>
        <v>78.8</v>
      </c>
      <c r="Z34" s="36">
        <v>465547</v>
      </c>
      <c r="AA34" s="36">
        <f t="shared" si="23"/>
        <v>465547</v>
      </c>
      <c r="AB34" s="41">
        <v>200000</v>
      </c>
      <c r="AC34" s="38" t="s">
        <v>114</v>
      </c>
      <c r="AD34" s="38" t="s">
        <v>114</v>
      </c>
      <c r="AE34" s="38" t="s">
        <v>114</v>
      </c>
      <c r="AF34" s="38">
        <f t="shared" si="18"/>
        <v>100000</v>
      </c>
      <c r="AG34" s="38">
        <f t="shared" si="19"/>
        <v>70000</v>
      </c>
      <c r="AH34" s="38">
        <f t="shared" si="20"/>
        <v>30000</v>
      </c>
      <c r="AI34" s="38" t="s">
        <v>114</v>
      </c>
      <c r="AJ34" s="41">
        <v>200000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</row>
    <row r="35" spans="1:102" ht="38.450000000000003" customHeight="1" x14ac:dyDescent="0.25">
      <c r="A35" s="30">
        <v>118</v>
      </c>
      <c r="B35" s="31">
        <v>62340</v>
      </c>
      <c r="C35" s="33" t="s">
        <v>40</v>
      </c>
      <c r="D35" s="50" t="s">
        <v>186</v>
      </c>
      <c r="E35" s="33" t="s">
        <v>187</v>
      </c>
      <c r="F35" s="33" t="s">
        <v>187</v>
      </c>
      <c r="G35" s="33"/>
      <c r="H35" s="30">
        <v>22</v>
      </c>
      <c r="I35" s="30">
        <f t="shared" si="8"/>
        <v>8.8000000000000007</v>
      </c>
      <c r="J35" s="30">
        <v>30</v>
      </c>
      <c r="K35" s="30">
        <f t="shared" si="9"/>
        <v>12</v>
      </c>
      <c r="L35" s="30">
        <v>40</v>
      </c>
      <c r="M35" s="30">
        <f t="shared" si="10"/>
        <v>16</v>
      </c>
      <c r="N35" s="30">
        <v>20</v>
      </c>
      <c r="O35" s="30">
        <f t="shared" si="11"/>
        <v>12</v>
      </c>
      <c r="P35" s="30">
        <v>30</v>
      </c>
      <c r="Q35" s="30">
        <f t="shared" si="12"/>
        <v>18</v>
      </c>
      <c r="R35" s="30">
        <v>20</v>
      </c>
      <c r="S35" s="30">
        <f t="shared" si="16"/>
        <v>12</v>
      </c>
      <c r="T35" s="30">
        <f t="shared" si="14"/>
        <v>78.8</v>
      </c>
      <c r="U35" s="35"/>
      <c r="V35" s="35"/>
      <c r="W35" s="30">
        <f t="shared" ref="W35:W57" si="24">+U35+V35</f>
        <v>0</v>
      </c>
      <c r="X35" s="30">
        <v>0</v>
      </c>
      <c r="Y35" s="30">
        <f t="shared" si="22"/>
        <v>78.8</v>
      </c>
      <c r="Z35" s="36">
        <v>365012.02</v>
      </c>
      <c r="AA35" s="36">
        <f t="shared" si="23"/>
        <v>365012.02</v>
      </c>
      <c r="AB35" s="57">
        <v>178666.01</v>
      </c>
      <c r="AC35" s="38" t="s">
        <v>114</v>
      </c>
      <c r="AD35" s="38" t="s">
        <v>114</v>
      </c>
      <c r="AE35" s="38" t="s">
        <v>114</v>
      </c>
      <c r="AF35" s="38">
        <f t="shared" si="18"/>
        <v>89333.01</v>
      </c>
      <c r="AG35" s="38">
        <f t="shared" si="19"/>
        <v>62533.1</v>
      </c>
      <c r="AH35" s="38">
        <f t="shared" si="20"/>
        <v>26799.9</v>
      </c>
      <c r="AI35" s="38" t="s">
        <v>114</v>
      </c>
      <c r="AJ35" s="61">
        <v>178666.01</v>
      </c>
      <c r="AK35" s="53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</row>
    <row r="36" spans="1:102" ht="38.450000000000003" customHeight="1" x14ac:dyDescent="0.25">
      <c r="A36" s="35">
        <v>119</v>
      </c>
      <c r="B36" s="31">
        <v>62413</v>
      </c>
      <c r="C36" s="33" t="s">
        <v>43</v>
      </c>
      <c r="D36" s="50" t="s">
        <v>164</v>
      </c>
      <c r="E36" s="33" t="s">
        <v>165</v>
      </c>
      <c r="F36" s="33" t="s">
        <v>165</v>
      </c>
      <c r="G36" s="33"/>
      <c r="H36" s="30">
        <v>22</v>
      </c>
      <c r="I36" s="30">
        <f t="shared" si="8"/>
        <v>8.8000000000000007</v>
      </c>
      <c r="J36" s="30">
        <v>15</v>
      </c>
      <c r="K36" s="30">
        <f t="shared" si="9"/>
        <v>6</v>
      </c>
      <c r="L36" s="30">
        <v>40</v>
      </c>
      <c r="M36" s="30">
        <f t="shared" si="10"/>
        <v>16</v>
      </c>
      <c r="N36" s="30">
        <v>30</v>
      </c>
      <c r="O36" s="30">
        <f t="shared" si="11"/>
        <v>18</v>
      </c>
      <c r="P36" s="30">
        <v>30</v>
      </c>
      <c r="Q36" s="30">
        <f t="shared" si="12"/>
        <v>18</v>
      </c>
      <c r="R36" s="30">
        <v>20</v>
      </c>
      <c r="S36" s="30">
        <f t="shared" si="16"/>
        <v>12</v>
      </c>
      <c r="T36" s="30">
        <f t="shared" si="14"/>
        <v>78.8</v>
      </c>
      <c r="U36" s="35"/>
      <c r="V36" s="35"/>
      <c r="W36" s="30">
        <f t="shared" si="24"/>
        <v>0</v>
      </c>
      <c r="X36" s="30">
        <v>0</v>
      </c>
      <c r="Y36" s="30">
        <f t="shared" si="22"/>
        <v>78.8</v>
      </c>
      <c r="Z36" s="36">
        <v>366119.2</v>
      </c>
      <c r="AA36" s="36">
        <f t="shared" si="23"/>
        <v>366119.2</v>
      </c>
      <c r="AB36" s="36">
        <f t="shared" si="17"/>
        <v>183059.6</v>
      </c>
      <c r="AC36" s="38" t="s">
        <v>114</v>
      </c>
      <c r="AD36" s="38" t="s">
        <v>114</v>
      </c>
      <c r="AE36" s="38" t="s">
        <v>114</v>
      </c>
      <c r="AF36" s="38">
        <f t="shared" si="18"/>
        <v>91529.8</v>
      </c>
      <c r="AG36" s="38">
        <f t="shared" si="19"/>
        <v>64070.86</v>
      </c>
      <c r="AH36" s="38">
        <f t="shared" si="20"/>
        <v>27458.94</v>
      </c>
      <c r="AI36" s="38" t="s">
        <v>114</v>
      </c>
      <c r="AJ36" s="41">
        <v>183059.6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</row>
    <row r="37" spans="1:102" ht="38.450000000000003" customHeight="1" x14ac:dyDescent="0.25">
      <c r="A37" s="30">
        <v>120</v>
      </c>
      <c r="B37" s="31">
        <v>62416</v>
      </c>
      <c r="C37" s="33" t="s">
        <v>44</v>
      </c>
      <c r="D37" s="50" t="s">
        <v>170</v>
      </c>
      <c r="E37" s="33" t="s">
        <v>171</v>
      </c>
      <c r="F37" s="33" t="s">
        <v>171</v>
      </c>
      <c r="G37" s="33"/>
      <c r="H37" s="30">
        <v>22</v>
      </c>
      <c r="I37" s="30">
        <f t="shared" si="8"/>
        <v>8.8000000000000007</v>
      </c>
      <c r="J37" s="30">
        <v>15</v>
      </c>
      <c r="K37" s="30">
        <f t="shared" si="9"/>
        <v>6</v>
      </c>
      <c r="L37" s="30">
        <v>40</v>
      </c>
      <c r="M37" s="30">
        <f t="shared" si="10"/>
        <v>16</v>
      </c>
      <c r="N37" s="30">
        <v>30</v>
      </c>
      <c r="O37" s="30">
        <f t="shared" si="11"/>
        <v>18</v>
      </c>
      <c r="P37" s="30">
        <v>30</v>
      </c>
      <c r="Q37" s="30">
        <f t="shared" si="12"/>
        <v>18</v>
      </c>
      <c r="R37" s="30">
        <v>20</v>
      </c>
      <c r="S37" s="30">
        <f t="shared" si="16"/>
        <v>12</v>
      </c>
      <c r="T37" s="30">
        <f t="shared" si="14"/>
        <v>78.8</v>
      </c>
      <c r="U37" s="35"/>
      <c r="V37" s="35"/>
      <c r="W37" s="30">
        <f t="shared" si="24"/>
        <v>0</v>
      </c>
      <c r="X37" s="30">
        <v>0</v>
      </c>
      <c r="Y37" s="30">
        <f t="shared" si="22"/>
        <v>78.8</v>
      </c>
      <c r="Z37" s="36">
        <v>268500</v>
      </c>
      <c r="AA37" s="36">
        <f t="shared" si="23"/>
        <v>268500</v>
      </c>
      <c r="AB37" s="36">
        <f t="shared" si="17"/>
        <v>134250</v>
      </c>
      <c r="AC37" s="38" t="s">
        <v>114</v>
      </c>
      <c r="AD37" s="38" t="s">
        <v>114</v>
      </c>
      <c r="AE37" s="38" t="s">
        <v>114</v>
      </c>
      <c r="AF37" s="38">
        <f t="shared" si="18"/>
        <v>67125</v>
      </c>
      <c r="AG37" s="38">
        <f t="shared" si="19"/>
        <v>46987.5</v>
      </c>
      <c r="AH37" s="38">
        <f t="shared" si="20"/>
        <v>20137.5</v>
      </c>
      <c r="AI37" s="38" t="s">
        <v>114</v>
      </c>
      <c r="AJ37" s="41">
        <v>134250</v>
      </c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</row>
    <row r="38" spans="1:102" ht="38.450000000000003" customHeight="1" x14ac:dyDescent="0.25">
      <c r="A38" s="30">
        <v>121</v>
      </c>
      <c r="B38" s="31">
        <v>62452</v>
      </c>
      <c r="C38" s="33" t="s">
        <v>45</v>
      </c>
      <c r="D38" s="50" t="s">
        <v>190</v>
      </c>
      <c r="E38" s="33" t="s">
        <v>191</v>
      </c>
      <c r="F38" s="33" t="s">
        <v>191</v>
      </c>
      <c r="G38" s="33"/>
      <c r="H38" s="30">
        <v>22</v>
      </c>
      <c r="I38" s="30">
        <f t="shared" si="8"/>
        <v>8.8000000000000007</v>
      </c>
      <c r="J38" s="30">
        <v>30</v>
      </c>
      <c r="K38" s="30">
        <f t="shared" si="9"/>
        <v>12</v>
      </c>
      <c r="L38" s="30">
        <v>40</v>
      </c>
      <c r="M38" s="30">
        <f t="shared" si="10"/>
        <v>16</v>
      </c>
      <c r="N38" s="30">
        <v>20</v>
      </c>
      <c r="O38" s="30">
        <f t="shared" si="11"/>
        <v>12</v>
      </c>
      <c r="P38" s="30">
        <v>30</v>
      </c>
      <c r="Q38" s="30">
        <f t="shared" si="12"/>
        <v>18</v>
      </c>
      <c r="R38" s="30">
        <v>20</v>
      </c>
      <c r="S38" s="30">
        <f t="shared" si="16"/>
        <v>12</v>
      </c>
      <c r="T38" s="30">
        <f t="shared" si="14"/>
        <v>78.8</v>
      </c>
      <c r="U38" s="35"/>
      <c r="V38" s="35"/>
      <c r="W38" s="30">
        <f t="shared" si="24"/>
        <v>0</v>
      </c>
      <c r="X38" s="30">
        <v>0</v>
      </c>
      <c r="Y38" s="30">
        <f t="shared" si="22"/>
        <v>78.8</v>
      </c>
      <c r="Z38" s="36">
        <v>185016.3</v>
      </c>
      <c r="AA38" s="36">
        <f t="shared" si="23"/>
        <v>185016.3</v>
      </c>
      <c r="AB38" s="36">
        <f t="shared" si="17"/>
        <v>92508.15</v>
      </c>
      <c r="AC38" s="38" t="s">
        <v>114</v>
      </c>
      <c r="AD38" s="38" t="s">
        <v>114</v>
      </c>
      <c r="AE38" s="38" t="s">
        <v>114</v>
      </c>
      <c r="AF38" s="38">
        <f t="shared" si="18"/>
        <v>46254.080000000002</v>
      </c>
      <c r="AG38" s="38">
        <f t="shared" si="19"/>
        <v>32377.85</v>
      </c>
      <c r="AH38" s="38">
        <f t="shared" si="20"/>
        <v>13876.22</v>
      </c>
      <c r="AI38" s="38" t="s">
        <v>114</v>
      </c>
      <c r="AJ38" s="41">
        <v>92508.15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</row>
    <row r="39" spans="1:102" ht="38.450000000000003" customHeight="1" x14ac:dyDescent="0.25">
      <c r="A39" s="30">
        <v>122</v>
      </c>
      <c r="B39" s="31">
        <v>62458</v>
      </c>
      <c r="C39" s="33" t="s">
        <v>46</v>
      </c>
      <c r="D39" s="50" t="s">
        <v>206</v>
      </c>
      <c r="E39" s="33" t="s">
        <v>207</v>
      </c>
      <c r="F39" s="33" t="s">
        <v>207</v>
      </c>
      <c r="G39" s="33"/>
      <c r="H39" s="30">
        <v>22</v>
      </c>
      <c r="I39" s="30">
        <f t="shared" si="8"/>
        <v>8.8000000000000007</v>
      </c>
      <c r="J39" s="30">
        <v>15</v>
      </c>
      <c r="K39" s="30">
        <f t="shared" si="9"/>
        <v>6</v>
      </c>
      <c r="L39" s="30">
        <v>40</v>
      </c>
      <c r="M39" s="30">
        <f t="shared" si="10"/>
        <v>16</v>
      </c>
      <c r="N39" s="30">
        <v>30</v>
      </c>
      <c r="O39" s="30">
        <f t="shared" si="11"/>
        <v>18</v>
      </c>
      <c r="P39" s="30">
        <v>30</v>
      </c>
      <c r="Q39" s="30">
        <f t="shared" si="12"/>
        <v>18</v>
      </c>
      <c r="R39" s="30">
        <v>20</v>
      </c>
      <c r="S39" s="30">
        <f t="shared" si="16"/>
        <v>12</v>
      </c>
      <c r="T39" s="30">
        <f t="shared" si="14"/>
        <v>78.8</v>
      </c>
      <c r="U39" s="35"/>
      <c r="V39" s="35"/>
      <c r="W39" s="30">
        <f t="shared" si="24"/>
        <v>0</v>
      </c>
      <c r="X39" s="30">
        <v>0</v>
      </c>
      <c r="Y39" s="30">
        <f t="shared" si="22"/>
        <v>78.8</v>
      </c>
      <c r="Z39" s="36">
        <v>382000</v>
      </c>
      <c r="AA39" s="36">
        <f t="shared" si="23"/>
        <v>382000</v>
      </c>
      <c r="AB39" s="36">
        <f t="shared" si="17"/>
        <v>191000</v>
      </c>
      <c r="AC39" s="38" t="s">
        <v>114</v>
      </c>
      <c r="AD39" s="38" t="s">
        <v>114</v>
      </c>
      <c r="AE39" s="38" t="s">
        <v>114</v>
      </c>
      <c r="AF39" s="38">
        <f t="shared" si="18"/>
        <v>95500</v>
      </c>
      <c r="AG39" s="38">
        <f t="shared" si="19"/>
        <v>66850</v>
      </c>
      <c r="AH39" s="38">
        <f t="shared" si="20"/>
        <v>28650</v>
      </c>
      <c r="AI39" s="38" t="s">
        <v>114</v>
      </c>
      <c r="AJ39" s="41">
        <v>191000</v>
      </c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</row>
    <row r="40" spans="1:102" ht="38.450000000000003" customHeight="1" x14ac:dyDescent="0.25">
      <c r="A40" s="35">
        <v>123</v>
      </c>
      <c r="B40" s="31">
        <v>62496</v>
      </c>
      <c r="C40" s="33" t="s">
        <v>48</v>
      </c>
      <c r="D40" s="50" t="s">
        <v>172</v>
      </c>
      <c r="E40" s="33" t="s">
        <v>173</v>
      </c>
      <c r="F40" s="33" t="s">
        <v>173</v>
      </c>
      <c r="G40" s="33"/>
      <c r="H40" s="30">
        <v>22</v>
      </c>
      <c r="I40" s="30">
        <f t="shared" si="8"/>
        <v>8.8000000000000007</v>
      </c>
      <c r="J40" s="30">
        <v>15</v>
      </c>
      <c r="K40" s="30">
        <f t="shared" si="9"/>
        <v>6</v>
      </c>
      <c r="L40" s="30">
        <v>40</v>
      </c>
      <c r="M40" s="30">
        <f t="shared" si="10"/>
        <v>16</v>
      </c>
      <c r="N40" s="30">
        <v>30</v>
      </c>
      <c r="O40" s="30">
        <f t="shared" si="11"/>
        <v>18</v>
      </c>
      <c r="P40" s="30">
        <v>30</v>
      </c>
      <c r="Q40" s="30">
        <f t="shared" si="12"/>
        <v>18</v>
      </c>
      <c r="R40" s="30">
        <v>20</v>
      </c>
      <c r="S40" s="30">
        <f t="shared" si="16"/>
        <v>12</v>
      </c>
      <c r="T40" s="30">
        <f t="shared" si="14"/>
        <v>78.8</v>
      </c>
      <c r="U40" s="35"/>
      <c r="V40" s="35"/>
      <c r="W40" s="30">
        <f t="shared" si="24"/>
        <v>0</v>
      </c>
      <c r="X40" s="30">
        <v>0</v>
      </c>
      <c r="Y40" s="30">
        <f t="shared" si="22"/>
        <v>78.8</v>
      </c>
      <c r="Z40" s="36">
        <v>354601.71</v>
      </c>
      <c r="AA40" s="36">
        <f t="shared" si="23"/>
        <v>354601.71</v>
      </c>
      <c r="AB40" s="55">
        <v>170300.87</v>
      </c>
      <c r="AC40" s="38" t="s">
        <v>114</v>
      </c>
      <c r="AD40" s="38" t="s">
        <v>114</v>
      </c>
      <c r="AE40" s="38" t="s">
        <v>114</v>
      </c>
      <c r="AF40" s="38">
        <f t="shared" si="18"/>
        <v>85150.44</v>
      </c>
      <c r="AG40" s="38">
        <f t="shared" si="19"/>
        <v>59605.3</v>
      </c>
      <c r="AH40" s="38">
        <f t="shared" si="20"/>
        <v>25545.13</v>
      </c>
      <c r="AI40" s="38" t="s">
        <v>114</v>
      </c>
      <c r="AJ40" s="62">
        <v>170300.87</v>
      </c>
      <c r="AK40" s="53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</row>
    <row r="41" spans="1:102" ht="38.450000000000003" customHeight="1" x14ac:dyDescent="0.25">
      <c r="A41" s="30">
        <v>124</v>
      </c>
      <c r="B41" s="31">
        <v>62724</v>
      </c>
      <c r="C41" s="33" t="s">
        <v>57</v>
      </c>
      <c r="D41" s="50" t="s">
        <v>202</v>
      </c>
      <c r="E41" s="33" t="s">
        <v>203</v>
      </c>
      <c r="F41" s="33" t="s">
        <v>203</v>
      </c>
      <c r="G41" s="33"/>
      <c r="H41" s="30">
        <v>30</v>
      </c>
      <c r="I41" s="30">
        <f t="shared" si="8"/>
        <v>12</v>
      </c>
      <c r="J41" s="30">
        <v>22</v>
      </c>
      <c r="K41" s="30">
        <f t="shared" si="9"/>
        <v>8.8000000000000007</v>
      </c>
      <c r="L41" s="30">
        <v>40</v>
      </c>
      <c r="M41" s="30">
        <f t="shared" si="10"/>
        <v>16</v>
      </c>
      <c r="N41" s="30">
        <v>20</v>
      </c>
      <c r="O41" s="30">
        <f t="shared" si="11"/>
        <v>12</v>
      </c>
      <c r="P41" s="30">
        <v>30</v>
      </c>
      <c r="Q41" s="30">
        <f t="shared" si="12"/>
        <v>18</v>
      </c>
      <c r="R41" s="30">
        <v>20</v>
      </c>
      <c r="S41" s="30">
        <f t="shared" si="16"/>
        <v>12</v>
      </c>
      <c r="T41" s="30">
        <f t="shared" si="14"/>
        <v>78.8</v>
      </c>
      <c r="U41" s="35"/>
      <c r="V41" s="35"/>
      <c r="W41" s="30">
        <f t="shared" si="24"/>
        <v>0</v>
      </c>
      <c r="X41" s="30">
        <v>0</v>
      </c>
      <c r="Y41" s="30">
        <f t="shared" si="22"/>
        <v>78.8</v>
      </c>
      <c r="Z41" s="36">
        <v>70365.789999999994</v>
      </c>
      <c r="AA41" s="36">
        <f t="shared" si="23"/>
        <v>70365.789999999994</v>
      </c>
      <c r="AB41" s="36">
        <v>35182.9</v>
      </c>
      <c r="AC41" s="38" t="s">
        <v>114</v>
      </c>
      <c r="AD41" s="38" t="s">
        <v>114</v>
      </c>
      <c r="AE41" s="38" t="s">
        <v>114</v>
      </c>
      <c r="AF41" s="38">
        <f t="shared" si="18"/>
        <v>17591.45</v>
      </c>
      <c r="AG41" s="38">
        <f t="shared" si="19"/>
        <v>12314.02</v>
      </c>
      <c r="AH41" s="38">
        <f t="shared" si="20"/>
        <v>5277.43</v>
      </c>
      <c r="AI41" s="38" t="s">
        <v>114</v>
      </c>
      <c r="AJ41" s="41">
        <v>35182.9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</row>
    <row r="42" spans="1:102" ht="38.450000000000003" customHeight="1" x14ac:dyDescent="0.25">
      <c r="A42" s="30">
        <v>125</v>
      </c>
      <c r="B42" s="31">
        <v>62739</v>
      </c>
      <c r="C42" s="33" t="s">
        <v>59</v>
      </c>
      <c r="D42" s="50" t="s">
        <v>182</v>
      </c>
      <c r="E42" s="33" t="s">
        <v>183</v>
      </c>
      <c r="F42" s="33" t="s">
        <v>183</v>
      </c>
      <c r="G42" s="33"/>
      <c r="H42" s="30">
        <v>30</v>
      </c>
      <c r="I42" s="30">
        <f t="shared" si="8"/>
        <v>12</v>
      </c>
      <c r="J42" s="30">
        <v>22</v>
      </c>
      <c r="K42" s="30">
        <f t="shared" si="9"/>
        <v>8.8000000000000007</v>
      </c>
      <c r="L42" s="30">
        <v>40</v>
      </c>
      <c r="M42" s="30">
        <f t="shared" si="10"/>
        <v>16</v>
      </c>
      <c r="N42" s="30">
        <v>20</v>
      </c>
      <c r="O42" s="30">
        <f t="shared" si="11"/>
        <v>12</v>
      </c>
      <c r="P42" s="30">
        <v>30</v>
      </c>
      <c r="Q42" s="30">
        <f t="shared" si="12"/>
        <v>18</v>
      </c>
      <c r="R42" s="30">
        <v>20</v>
      </c>
      <c r="S42" s="30">
        <f t="shared" si="16"/>
        <v>12</v>
      </c>
      <c r="T42" s="30">
        <f t="shared" si="14"/>
        <v>78.8</v>
      </c>
      <c r="U42" s="35"/>
      <c r="V42" s="35"/>
      <c r="W42" s="30">
        <f t="shared" si="24"/>
        <v>0</v>
      </c>
      <c r="X42" s="30">
        <v>0</v>
      </c>
      <c r="Y42" s="30">
        <f t="shared" si="22"/>
        <v>78.8</v>
      </c>
      <c r="Z42" s="36">
        <v>129200</v>
      </c>
      <c r="AA42" s="36">
        <f t="shared" si="23"/>
        <v>129200</v>
      </c>
      <c r="AB42" s="36">
        <v>64600</v>
      </c>
      <c r="AC42" s="38" t="s">
        <v>114</v>
      </c>
      <c r="AD42" s="38" t="s">
        <v>114</v>
      </c>
      <c r="AE42" s="38" t="s">
        <v>114</v>
      </c>
      <c r="AF42" s="38">
        <f t="shared" si="18"/>
        <v>32300</v>
      </c>
      <c r="AG42" s="38">
        <f t="shared" si="19"/>
        <v>22610</v>
      </c>
      <c r="AH42" s="38">
        <f t="shared" si="20"/>
        <v>9690</v>
      </c>
      <c r="AI42" s="38" t="s">
        <v>114</v>
      </c>
      <c r="AJ42" s="41">
        <v>64600</v>
      </c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</row>
    <row r="43" spans="1:102" ht="38.450000000000003" customHeight="1" x14ac:dyDescent="0.25">
      <c r="A43" s="30">
        <v>126</v>
      </c>
      <c r="B43" s="31">
        <v>62772</v>
      </c>
      <c r="C43" s="33" t="s">
        <v>61</v>
      </c>
      <c r="D43" s="50" t="s">
        <v>158</v>
      </c>
      <c r="E43" s="33" t="s">
        <v>159</v>
      </c>
      <c r="F43" s="33" t="s">
        <v>159</v>
      </c>
      <c r="G43" s="33"/>
      <c r="H43" s="30">
        <v>22</v>
      </c>
      <c r="I43" s="30">
        <f t="shared" si="8"/>
        <v>8.8000000000000007</v>
      </c>
      <c r="J43" s="30">
        <v>15</v>
      </c>
      <c r="K43" s="30">
        <f t="shared" si="9"/>
        <v>6</v>
      </c>
      <c r="L43" s="30">
        <v>40</v>
      </c>
      <c r="M43" s="30">
        <f t="shared" si="10"/>
        <v>16</v>
      </c>
      <c r="N43" s="30">
        <v>30</v>
      </c>
      <c r="O43" s="30">
        <f t="shared" si="11"/>
        <v>18</v>
      </c>
      <c r="P43" s="30">
        <v>30</v>
      </c>
      <c r="Q43" s="30">
        <f t="shared" si="12"/>
        <v>18</v>
      </c>
      <c r="R43" s="30">
        <v>20</v>
      </c>
      <c r="S43" s="30">
        <f t="shared" si="16"/>
        <v>12</v>
      </c>
      <c r="T43" s="30">
        <f t="shared" si="14"/>
        <v>78.8</v>
      </c>
      <c r="U43" s="35"/>
      <c r="V43" s="35"/>
      <c r="W43" s="30">
        <f t="shared" si="24"/>
        <v>0</v>
      </c>
      <c r="X43" s="30">
        <v>0</v>
      </c>
      <c r="Y43" s="30">
        <f t="shared" si="22"/>
        <v>78.8</v>
      </c>
      <c r="Z43" s="36">
        <v>601189.68000000005</v>
      </c>
      <c r="AA43" s="36">
        <f t="shared" si="23"/>
        <v>601189.68000000005</v>
      </c>
      <c r="AB43" s="41">
        <v>200000</v>
      </c>
      <c r="AC43" s="38" t="s">
        <v>114</v>
      </c>
      <c r="AD43" s="38" t="s">
        <v>114</v>
      </c>
      <c r="AE43" s="38" t="s">
        <v>114</v>
      </c>
      <c r="AF43" s="38">
        <f t="shared" si="18"/>
        <v>100000</v>
      </c>
      <c r="AG43" s="38">
        <f t="shared" si="19"/>
        <v>70000</v>
      </c>
      <c r="AH43" s="38">
        <f t="shared" si="20"/>
        <v>30000</v>
      </c>
      <c r="AI43" s="38" t="s">
        <v>114</v>
      </c>
      <c r="AJ43" s="41">
        <v>200000</v>
      </c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</row>
    <row r="44" spans="1:102" ht="38.450000000000003" customHeight="1" x14ac:dyDescent="0.25">
      <c r="A44" s="35">
        <v>127</v>
      </c>
      <c r="B44" s="31">
        <v>63134</v>
      </c>
      <c r="C44" s="33" t="s">
        <v>70</v>
      </c>
      <c r="D44" s="50" t="s">
        <v>184</v>
      </c>
      <c r="E44" s="33" t="s">
        <v>185</v>
      </c>
      <c r="F44" s="33" t="s">
        <v>185</v>
      </c>
      <c r="G44" s="33"/>
      <c r="H44" s="30">
        <v>22</v>
      </c>
      <c r="I44" s="30">
        <f t="shared" si="8"/>
        <v>8.8000000000000007</v>
      </c>
      <c r="J44" s="30">
        <v>30</v>
      </c>
      <c r="K44" s="30">
        <f t="shared" si="9"/>
        <v>12</v>
      </c>
      <c r="L44" s="30">
        <v>40</v>
      </c>
      <c r="M44" s="30">
        <f t="shared" si="10"/>
        <v>16</v>
      </c>
      <c r="N44" s="30">
        <v>20</v>
      </c>
      <c r="O44" s="30">
        <f t="shared" si="11"/>
        <v>12</v>
      </c>
      <c r="P44" s="30">
        <v>30</v>
      </c>
      <c r="Q44" s="30">
        <f t="shared" si="12"/>
        <v>18</v>
      </c>
      <c r="R44" s="30">
        <v>20</v>
      </c>
      <c r="S44" s="30">
        <f t="shared" si="16"/>
        <v>12</v>
      </c>
      <c r="T44" s="30">
        <f t="shared" si="14"/>
        <v>78.8</v>
      </c>
      <c r="U44" s="35"/>
      <c r="V44" s="35"/>
      <c r="W44" s="30">
        <f t="shared" si="24"/>
        <v>0</v>
      </c>
      <c r="X44" s="30">
        <v>0</v>
      </c>
      <c r="Y44" s="30">
        <f t="shared" si="22"/>
        <v>78.8</v>
      </c>
      <c r="Z44" s="36">
        <v>126000</v>
      </c>
      <c r="AA44" s="36">
        <f t="shared" si="23"/>
        <v>126000</v>
      </c>
      <c r="AB44" s="36">
        <v>63000</v>
      </c>
      <c r="AC44" s="38" t="s">
        <v>114</v>
      </c>
      <c r="AD44" s="38" t="s">
        <v>114</v>
      </c>
      <c r="AE44" s="38" t="s">
        <v>114</v>
      </c>
      <c r="AF44" s="38">
        <f t="shared" si="18"/>
        <v>31500</v>
      </c>
      <c r="AG44" s="38">
        <f t="shared" si="19"/>
        <v>22050</v>
      </c>
      <c r="AH44" s="38">
        <f t="shared" si="20"/>
        <v>9450</v>
      </c>
      <c r="AI44" s="38" t="s">
        <v>114</v>
      </c>
      <c r="AJ44" s="41">
        <v>63000</v>
      </c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</row>
    <row r="45" spans="1:102" ht="38.450000000000003" customHeight="1" x14ac:dyDescent="0.25">
      <c r="A45" s="30">
        <v>128</v>
      </c>
      <c r="B45" s="31">
        <v>63344</v>
      </c>
      <c r="C45" s="33" t="s">
        <v>76</v>
      </c>
      <c r="D45" s="50" t="s">
        <v>160</v>
      </c>
      <c r="E45" s="33" t="s">
        <v>161</v>
      </c>
      <c r="F45" s="33" t="s">
        <v>161</v>
      </c>
      <c r="G45" s="33"/>
      <c r="H45" s="30">
        <v>22</v>
      </c>
      <c r="I45" s="30">
        <f t="shared" si="8"/>
        <v>8.8000000000000007</v>
      </c>
      <c r="J45" s="30">
        <v>30</v>
      </c>
      <c r="K45" s="30">
        <f t="shared" si="9"/>
        <v>12</v>
      </c>
      <c r="L45" s="30">
        <v>40</v>
      </c>
      <c r="M45" s="30">
        <f t="shared" si="10"/>
        <v>16</v>
      </c>
      <c r="N45" s="30">
        <v>30</v>
      </c>
      <c r="O45" s="30">
        <f t="shared" si="11"/>
        <v>18</v>
      </c>
      <c r="P45" s="30">
        <v>20</v>
      </c>
      <c r="Q45" s="30">
        <f t="shared" si="12"/>
        <v>12</v>
      </c>
      <c r="R45" s="30">
        <v>20</v>
      </c>
      <c r="S45" s="30">
        <f t="shared" si="16"/>
        <v>12</v>
      </c>
      <c r="T45" s="30">
        <f t="shared" si="14"/>
        <v>78.8</v>
      </c>
      <c r="U45" s="35"/>
      <c r="V45" s="35"/>
      <c r="W45" s="30">
        <f t="shared" si="24"/>
        <v>0</v>
      </c>
      <c r="X45" s="30">
        <v>0</v>
      </c>
      <c r="Y45" s="30">
        <f t="shared" si="22"/>
        <v>78.8</v>
      </c>
      <c r="Z45" s="36">
        <v>181785</v>
      </c>
      <c r="AA45" s="36">
        <f t="shared" si="23"/>
        <v>181785</v>
      </c>
      <c r="AB45" s="36">
        <v>90892.5</v>
      </c>
      <c r="AC45" s="38" t="s">
        <v>114</v>
      </c>
      <c r="AD45" s="38" t="s">
        <v>114</v>
      </c>
      <c r="AE45" s="38" t="s">
        <v>114</v>
      </c>
      <c r="AF45" s="38">
        <f t="shared" si="18"/>
        <v>45446.25</v>
      </c>
      <c r="AG45" s="38">
        <f t="shared" si="19"/>
        <v>31812.38</v>
      </c>
      <c r="AH45" s="38">
        <f t="shared" si="20"/>
        <v>13633.87</v>
      </c>
      <c r="AI45" s="38" t="s">
        <v>114</v>
      </c>
      <c r="AJ45" s="41">
        <v>90892.5</v>
      </c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</row>
    <row r="46" spans="1:102" ht="38.450000000000003" customHeight="1" x14ac:dyDescent="0.25">
      <c r="A46" s="30">
        <v>129</v>
      </c>
      <c r="B46" s="31">
        <v>63415</v>
      </c>
      <c r="C46" s="33" t="s">
        <v>79</v>
      </c>
      <c r="D46" s="50" t="s">
        <v>166</v>
      </c>
      <c r="E46" s="33" t="s">
        <v>167</v>
      </c>
      <c r="F46" s="33" t="s">
        <v>167</v>
      </c>
      <c r="G46" s="33"/>
      <c r="H46" s="30">
        <v>22</v>
      </c>
      <c r="I46" s="30">
        <f t="shared" si="8"/>
        <v>8.8000000000000007</v>
      </c>
      <c r="J46" s="30">
        <v>15</v>
      </c>
      <c r="K46" s="30">
        <f t="shared" si="9"/>
        <v>6</v>
      </c>
      <c r="L46" s="30">
        <v>40</v>
      </c>
      <c r="M46" s="30">
        <f t="shared" si="10"/>
        <v>16</v>
      </c>
      <c r="N46" s="30">
        <v>30</v>
      </c>
      <c r="O46" s="30">
        <f t="shared" si="11"/>
        <v>18</v>
      </c>
      <c r="P46" s="30">
        <v>30</v>
      </c>
      <c r="Q46" s="30">
        <f t="shared" si="12"/>
        <v>18</v>
      </c>
      <c r="R46" s="30">
        <v>20</v>
      </c>
      <c r="S46" s="30">
        <f t="shared" si="16"/>
        <v>12</v>
      </c>
      <c r="T46" s="30">
        <f t="shared" si="14"/>
        <v>78.8</v>
      </c>
      <c r="U46" s="35"/>
      <c r="V46" s="35"/>
      <c r="W46" s="30">
        <f t="shared" si="24"/>
        <v>0</v>
      </c>
      <c r="X46" s="30">
        <v>0</v>
      </c>
      <c r="Y46" s="30">
        <f t="shared" si="22"/>
        <v>78.8</v>
      </c>
      <c r="Z46" s="36">
        <v>408763.43</v>
      </c>
      <c r="AA46" s="36">
        <f t="shared" si="23"/>
        <v>408763.43</v>
      </c>
      <c r="AB46" s="41">
        <v>200000</v>
      </c>
      <c r="AC46" s="38" t="s">
        <v>114</v>
      </c>
      <c r="AD46" s="38" t="s">
        <v>114</v>
      </c>
      <c r="AE46" s="38" t="s">
        <v>114</v>
      </c>
      <c r="AF46" s="38">
        <f t="shared" si="18"/>
        <v>100000</v>
      </c>
      <c r="AG46" s="38">
        <f t="shared" si="19"/>
        <v>70000</v>
      </c>
      <c r="AH46" s="38">
        <f t="shared" si="20"/>
        <v>30000</v>
      </c>
      <c r="AI46" s="38" t="s">
        <v>114</v>
      </c>
      <c r="AJ46" s="41">
        <v>200000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</row>
    <row r="47" spans="1:102" ht="38.450000000000003" customHeight="1" x14ac:dyDescent="0.25">
      <c r="A47" s="30">
        <v>130</v>
      </c>
      <c r="B47" s="31">
        <v>63508</v>
      </c>
      <c r="C47" s="33" t="s">
        <v>81</v>
      </c>
      <c r="D47" s="50" t="s">
        <v>194</v>
      </c>
      <c r="E47" s="33" t="s">
        <v>195</v>
      </c>
      <c r="F47" s="33" t="s">
        <v>195</v>
      </c>
      <c r="G47" s="33"/>
      <c r="H47" s="30">
        <v>30</v>
      </c>
      <c r="I47" s="30">
        <f t="shared" si="8"/>
        <v>12</v>
      </c>
      <c r="J47" s="30">
        <v>22</v>
      </c>
      <c r="K47" s="30">
        <f t="shared" si="9"/>
        <v>8.8000000000000007</v>
      </c>
      <c r="L47" s="30">
        <v>40</v>
      </c>
      <c r="M47" s="30">
        <f t="shared" si="10"/>
        <v>16</v>
      </c>
      <c r="N47" s="30">
        <v>20</v>
      </c>
      <c r="O47" s="30">
        <f t="shared" si="11"/>
        <v>12</v>
      </c>
      <c r="P47" s="30">
        <v>30</v>
      </c>
      <c r="Q47" s="30">
        <f t="shared" si="12"/>
        <v>18</v>
      </c>
      <c r="R47" s="30">
        <v>20</v>
      </c>
      <c r="S47" s="30">
        <f t="shared" si="16"/>
        <v>12</v>
      </c>
      <c r="T47" s="30">
        <f t="shared" si="14"/>
        <v>78.8</v>
      </c>
      <c r="U47" s="35"/>
      <c r="V47" s="35"/>
      <c r="W47" s="30">
        <f t="shared" si="24"/>
        <v>0</v>
      </c>
      <c r="X47" s="30">
        <v>0</v>
      </c>
      <c r="Y47" s="30">
        <f t="shared" si="22"/>
        <v>78.8</v>
      </c>
      <c r="Z47" s="36">
        <v>657499.71</v>
      </c>
      <c r="AA47" s="36">
        <f t="shared" si="23"/>
        <v>657499.71</v>
      </c>
      <c r="AB47" s="41">
        <v>250000</v>
      </c>
      <c r="AC47" s="38" t="s">
        <v>114</v>
      </c>
      <c r="AD47" s="38" t="s">
        <v>114</v>
      </c>
      <c r="AE47" s="38" t="s">
        <v>114</v>
      </c>
      <c r="AF47" s="38">
        <f t="shared" si="18"/>
        <v>100000</v>
      </c>
      <c r="AG47" s="38">
        <f t="shared" si="19"/>
        <v>70000</v>
      </c>
      <c r="AH47" s="38">
        <f t="shared" si="20"/>
        <v>30000</v>
      </c>
      <c r="AI47" s="38" t="s">
        <v>114</v>
      </c>
      <c r="AJ47" s="41">
        <v>200000</v>
      </c>
      <c r="AK47" s="47" t="str">
        <f>IF(AB47&gt;200000,"Massimo concedibile in conformità alle previsioni di cui al paragrafo 3.5 del bando.","")</f>
        <v>Massimo concedibile in conformità alle previsioni di cui al paragrafo 3.5 del bando.</v>
      </c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</row>
    <row r="48" spans="1:102" ht="38.450000000000003" customHeight="1" x14ac:dyDescent="0.25">
      <c r="A48" s="35">
        <v>131</v>
      </c>
      <c r="B48" s="31">
        <v>63521</v>
      </c>
      <c r="C48" s="33" t="s">
        <v>83</v>
      </c>
      <c r="D48" s="50" t="s">
        <v>174</v>
      </c>
      <c r="E48" s="33" t="s">
        <v>175</v>
      </c>
      <c r="F48" s="33" t="s">
        <v>175</v>
      </c>
      <c r="G48" s="33"/>
      <c r="H48" s="30">
        <v>30</v>
      </c>
      <c r="I48" s="30">
        <f t="shared" si="8"/>
        <v>12</v>
      </c>
      <c r="J48" s="30">
        <v>22</v>
      </c>
      <c r="K48" s="30">
        <f t="shared" si="9"/>
        <v>8.8000000000000007</v>
      </c>
      <c r="L48" s="30">
        <v>40</v>
      </c>
      <c r="M48" s="30">
        <f t="shared" si="10"/>
        <v>16</v>
      </c>
      <c r="N48" s="30">
        <v>20</v>
      </c>
      <c r="O48" s="30">
        <f t="shared" si="11"/>
        <v>12</v>
      </c>
      <c r="P48" s="30">
        <v>30</v>
      </c>
      <c r="Q48" s="30">
        <f t="shared" si="12"/>
        <v>18</v>
      </c>
      <c r="R48" s="30">
        <v>20</v>
      </c>
      <c r="S48" s="30">
        <f t="shared" si="16"/>
        <v>12</v>
      </c>
      <c r="T48" s="30">
        <f t="shared" si="14"/>
        <v>78.8</v>
      </c>
      <c r="U48" s="35"/>
      <c r="V48" s="35"/>
      <c r="W48" s="30">
        <f t="shared" si="24"/>
        <v>0</v>
      </c>
      <c r="X48" s="30">
        <v>0</v>
      </c>
      <c r="Y48" s="30">
        <f t="shared" si="22"/>
        <v>78.8</v>
      </c>
      <c r="Z48" s="36">
        <v>49657.38</v>
      </c>
      <c r="AA48" s="36">
        <f t="shared" si="23"/>
        <v>49657.38</v>
      </c>
      <c r="AB48" s="36">
        <v>24828.69</v>
      </c>
      <c r="AC48" s="38" t="s">
        <v>114</v>
      </c>
      <c r="AD48" s="38" t="s">
        <v>114</v>
      </c>
      <c r="AE48" s="38" t="s">
        <v>114</v>
      </c>
      <c r="AF48" s="38">
        <f t="shared" si="18"/>
        <v>12414.35</v>
      </c>
      <c r="AG48" s="38">
        <f t="shared" si="19"/>
        <v>8690.0400000000009</v>
      </c>
      <c r="AH48" s="38">
        <f t="shared" si="20"/>
        <v>3724.3</v>
      </c>
      <c r="AI48" s="38" t="s">
        <v>114</v>
      </c>
      <c r="AJ48" s="41">
        <v>24828.69</v>
      </c>
      <c r="AK48" s="47" t="str">
        <f t="shared" ref="AK48:AK79" si="25">IF(AB48&gt;200000,"Massimo concedibile in conformità alle previsioni di cui al paragrafo 3.5 del bando.","")</f>
        <v/>
      </c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</row>
    <row r="49" spans="1:102" ht="38.450000000000003" customHeight="1" x14ac:dyDescent="0.25">
      <c r="A49" s="30">
        <v>132</v>
      </c>
      <c r="B49" s="31">
        <v>63549</v>
      </c>
      <c r="C49" s="33" t="s">
        <v>84</v>
      </c>
      <c r="D49" s="50" t="s">
        <v>178</v>
      </c>
      <c r="E49" s="33" t="s">
        <v>179</v>
      </c>
      <c r="F49" s="33" t="s">
        <v>179</v>
      </c>
      <c r="G49" s="33"/>
      <c r="H49" s="30">
        <v>22</v>
      </c>
      <c r="I49" s="30">
        <f t="shared" si="8"/>
        <v>8.8000000000000007</v>
      </c>
      <c r="J49" s="30">
        <v>15</v>
      </c>
      <c r="K49" s="30">
        <f t="shared" si="9"/>
        <v>6</v>
      </c>
      <c r="L49" s="30">
        <v>40</v>
      </c>
      <c r="M49" s="30">
        <f t="shared" si="10"/>
        <v>16</v>
      </c>
      <c r="N49" s="30">
        <v>20</v>
      </c>
      <c r="O49" s="30">
        <f t="shared" si="11"/>
        <v>12</v>
      </c>
      <c r="P49" s="30">
        <v>40</v>
      </c>
      <c r="Q49" s="30">
        <f t="shared" si="12"/>
        <v>24</v>
      </c>
      <c r="R49" s="30">
        <v>20</v>
      </c>
      <c r="S49" s="30">
        <f t="shared" si="16"/>
        <v>12</v>
      </c>
      <c r="T49" s="30">
        <f t="shared" si="14"/>
        <v>78.8</v>
      </c>
      <c r="U49" s="35"/>
      <c r="V49" s="35"/>
      <c r="W49" s="30">
        <f t="shared" si="24"/>
        <v>0</v>
      </c>
      <c r="X49" s="30">
        <v>0</v>
      </c>
      <c r="Y49" s="30">
        <f t="shared" si="22"/>
        <v>78.8</v>
      </c>
      <c r="Z49" s="36">
        <v>162935.01999999999</v>
      </c>
      <c r="AA49" s="36">
        <f t="shared" si="23"/>
        <v>162935.01999999999</v>
      </c>
      <c r="AB49" s="36">
        <v>81467.509999999995</v>
      </c>
      <c r="AC49" s="38" t="s">
        <v>114</v>
      </c>
      <c r="AD49" s="38" t="s">
        <v>114</v>
      </c>
      <c r="AE49" s="38" t="s">
        <v>114</v>
      </c>
      <c r="AF49" s="38">
        <f t="shared" si="18"/>
        <v>40733.760000000002</v>
      </c>
      <c r="AG49" s="38">
        <f t="shared" si="19"/>
        <v>28513.63</v>
      </c>
      <c r="AH49" s="38">
        <f t="shared" si="20"/>
        <v>12220.12</v>
      </c>
      <c r="AI49" s="38" t="s">
        <v>114</v>
      </c>
      <c r="AJ49" s="41">
        <v>81467.509999999995</v>
      </c>
      <c r="AK49" s="47" t="str">
        <f t="shared" si="25"/>
        <v/>
      </c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</row>
    <row r="50" spans="1:102" ht="38.450000000000003" customHeight="1" x14ac:dyDescent="0.25">
      <c r="A50" s="30">
        <v>133</v>
      </c>
      <c r="B50" s="31">
        <v>63637</v>
      </c>
      <c r="C50" s="33" t="s">
        <v>86</v>
      </c>
      <c r="D50" s="50" t="s">
        <v>204</v>
      </c>
      <c r="E50" s="33" t="s">
        <v>205</v>
      </c>
      <c r="F50" s="33" t="s">
        <v>205</v>
      </c>
      <c r="G50" s="33"/>
      <c r="H50" s="30">
        <v>22</v>
      </c>
      <c r="I50" s="30">
        <f t="shared" ref="I50:I79" si="26">H50/100*40</f>
        <v>8.8000000000000007</v>
      </c>
      <c r="J50" s="30">
        <v>30</v>
      </c>
      <c r="K50" s="30">
        <f t="shared" ref="K50:K79" si="27">J50/100*40</f>
        <v>12</v>
      </c>
      <c r="L50" s="30">
        <v>40</v>
      </c>
      <c r="M50" s="30">
        <f t="shared" ref="M50:M79" si="28">L50/100*40</f>
        <v>16</v>
      </c>
      <c r="N50" s="30">
        <v>20</v>
      </c>
      <c r="O50" s="30">
        <f t="shared" ref="O50:O79" si="29">N50/100*60</f>
        <v>12</v>
      </c>
      <c r="P50" s="30">
        <v>30</v>
      </c>
      <c r="Q50" s="30">
        <f t="shared" ref="Q50:Q79" si="30">P50/100*60</f>
        <v>18</v>
      </c>
      <c r="R50" s="30">
        <v>20</v>
      </c>
      <c r="S50" s="30">
        <f t="shared" si="16"/>
        <v>12</v>
      </c>
      <c r="T50" s="30">
        <f t="shared" ref="T50:T79" si="31">I50+K50+M50+O50+Q50+S50</f>
        <v>78.8</v>
      </c>
      <c r="U50" s="35"/>
      <c r="V50" s="35"/>
      <c r="W50" s="30">
        <f t="shared" si="24"/>
        <v>0</v>
      </c>
      <c r="X50" s="30">
        <v>0</v>
      </c>
      <c r="Y50" s="30">
        <f t="shared" si="22"/>
        <v>78.8</v>
      </c>
      <c r="Z50" s="36">
        <v>71364</v>
      </c>
      <c r="AA50" s="36">
        <f t="shared" si="23"/>
        <v>71364</v>
      </c>
      <c r="AB50" s="36">
        <v>35682</v>
      </c>
      <c r="AC50" s="38" t="s">
        <v>114</v>
      </c>
      <c r="AD50" s="38" t="s">
        <v>114</v>
      </c>
      <c r="AE50" s="38" t="s">
        <v>114</v>
      </c>
      <c r="AF50" s="38">
        <f t="shared" si="18"/>
        <v>17841</v>
      </c>
      <c r="AG50" s="38">
        <f t="shared" si="19"/>
        <v>12488.7</v>
      </c>
      <c r="AH50" s="38">
        <f t="shared" si="20"/>
        <v>5352.3</v>
      </c>
      <c r="AI50" s="38" t="s">
        <v>114</v>
      </c>
      <c r="AJ50" s="41">
        <v>35682</v>
      </c>
      <c r="AK50" s="47" t="str">
        <f t="shared" si="25"/>
        <v/>
      </c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</row>
    <row r="51" spans="1:102" ht="38.450000000000003" customHeight="1" x14ac:dyDescent="0.25">
      <c r="A51" s="30">
        <v>134</v>
      </c>
      <c r="B51" s="31">
        <v>63638</v>
      </c>
      <c r="C51" s="33" t="s">
        <v>87</v>
      </c>
      <c r="D51" s="50" t="s">
        <v>208</v>
      </c>
      <c r="E51" s="33" t="s">
        <v>209</v>
      </c>
      <c r="F51" s="33" t="s">
        <v>209</v>
      </c>
      <c r="G51" s="33"/>
      <c r="H51" s="30">
        <v>22</v>
      </c>
      <c r="I51" s="30">
        <f t="shared" si="26"/>
        <v>8.8000000000000007</v>
      </c>
      <c r="J51" s="30">
        <v>15</v>
      </c>
      <c r="K51" s="30">
        <f t="shared" si="27"/>
        <v>6</v>
      </c>
      <c r="L51" s="30">
        <v>40</v>
      </c>
      <c r="M51" s="30">
        <f t="shared" si="28"/>
        <v>16</v>
      </c>
      <c r="N51" s="30">
        <v>30</v>
      </c>
      <c r="O51" s="30">
        <f t="shared" si="29"/>
        <v>18</v>
      </c>
      <c r="P51" s="30">
        <v>30</v>
      </c>
      <c r="Q51" s="30">
        <f t="shared" si="30"/>
        <v>18</v>
      </c>
      <c r="R51" s="30">
        <v>20</v>
      </c>
      <c r="S51" s="30">
        <f t="shared" si="16"/>
        <v>12</v>
      </c>
      <c r="T51" s="30">
        <f t="shared" si="31"/>
        <v>78.8</v>
      </c>
      <c r="U51" s="35"/>
      <c r="V51" s="35"/>
      <c r="W51" s="30">
        <f t="shared" si="24"/>
        <v>0</v>
      </c>
      <c r="X51" s="30">
        <v>0</v>
      </c>
      <c r="Y51" s="30">
        <f t="shared" si="22"/>
        <v>78.8</v>
      </c>
      <c r="Z51" s="36">
        <v>179760</v>
      </c>
      <c r="AA51" s="36">
        <f t="shared" si="23"/>
        <v>179760</v>
      </c>
      <c r="AB51" s="36">
        <v>89880</v>
      </c>
      <c r="AC51" s="38" t="s">
        <v>114</v>
      </c>
      <c r="AD51" s="38" t="s">
        <v>114</v>
      </c>
      <c r="AE51" s="38" t="s">
        <v>114</v>
      </c>
      <c r="AF51" s="38">
        <f t="shared" si="18"/>
        <v>44940</v>
      </c>
      <c r="AG51" s="38">
        <f t="shared" si="19"/>
        <v>31458</v>
      </c>
      <c r="AH51" s="38">
        <f t="shared" si="20"/>
        <v>13482</v>
      </c>
      <c r="AI51" s="38" t="s">
        <v>114</v>
      </c>
      <c r="AJ51" s="41">
        <v>89880</v>
      </c>
      <c r="AK51" s="47" t="str">
        <f t="shared" si="25"/>
        <v/>
      </c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</row>
    <row r="52" spans="1:102" ht="38.450000000000003" customHeight="1" x14ac:dyDescent="0.25">
      <c r="A52" s="35">
        <v>135</v>
      </c>
      <c r="B52" s="31">
        <v>63672</v>
      </c>
      <c r="C52" s="33" t="s">
        <v>89</v>
      </c>
      <c r="D52" s="50" t="s">
        <v>212</v>
      </c>
      <c r="E52" s="33" t="s">
        <v>213</v>
      </c>
      <c r="F52" s="33" t="s">
        <v>213</v>
      </c>
      <c r="G52" s="33"/>
      <c r="H52" s="30">
        <v>30</v>
      </c>
      <c r="I52" s="30">
        <f t="shared" si="26"/>
        <v>12</v>
      </c>
      <c r="J52" s="30">
        <v>22</v>
      </c>
      <c r="K52" s="30">
        <f t="shared" si="27"/>
        <v>8.8000000000000007</v>
      </c>
      <c r="L52" s="30">
        <v>40</v>
      </c>
      <c r="M52" s="30">
        <f t="shared" si="28"/>
        <v>16</v>
      </c>
      <c r="N52" s="30">
        <v>20</v>
      </c>
      <c r="O52" s="30">
        <f t="shared" si="29"/>
        <v>12</v>
      </c>
      <c r="P52" s="30">
        <v>30</v>
      </c>
      <c r="Q52" s="30">
        <f t="shared" si="30"/>
        <v>18</v>
      </c>
      <c r="R52" s="30">
        <v>20</v>
      </c>
      <c r="S52" s="30">
        <f t="shared" si="16"/>
        <v>12</v>
      </c>
      <c r="T52" s="30">
        <f t="shared" si="31"/>
        <v>78.8</v>
      </c>
      <c r="U52" s="35"/>
      <c r="V52" s="35"/>
      <c r="W52" s="30">
        <f t="shared" si="24"/>
        <v>0</v>
      </c>
      <c r="X52" s="30">
        <v>0</v>
      </c>
      <c r="Y52" s="30">
        <f t="shared" si="22"/>
        <v>78.8</v>
      </c>
      <c r="Z52" s="36">
        <v>159918.01</v>
      </c>
      <c r="AA52" s="36">
        <f t="shared" si="23"/>
        <v>159918.01</v>
      </c>
      <c r="AB52" s="36">
        <v>79959.009999999995</v>
      </c>
      <c r="AC52" s="38" t="s">
        <v>114</v>
      </c>
      <c r="AD52" s="38" t="s">
        <v>114</v>
      </c>
      <c r="AE52" s="38" t="s">
        <v>114</v>
      </c>
      <c r="AF52" s="38">
        <f t="shared" si="18"/>
        <v>39979.51</v>
      </c>
      <c r="AG52" s="38">
        <f t="shared" si="19"/>
        <v>27985.65</v>
      </c>
      <c r="AH52" s="38">
        <f t="shared" si="20"/>
        <v>11993.85</v>
      </c>
      <c r="AI52" s="38" t="s">
        <v>114</v>
      </c>
      <c r="AJ52" s="41">
        <v>79959.009999999995</v>
      </c>
      <c r="AK52" s="47" t="str">
        <f t="shared" si="25"/>
        <v/>
      </c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</row>
    <row r="53" spans="1:102" ht="38.450000000000003" customHeight="1" x14ac:dyDescent="0.25">
      <c r="A53" s="30">
        <v>136</v>
      </c>
      <c r="B53" s="31">
        <v>63718</v>
      </c>
      <c r="C53" s="33" t="s">
        <v>94</v>
      </c>
      <c r="D53" s="50" t="s">
        <v>210</v>
      </c>
      <c r="E53" s="33" t="s">
        <v>211</v>
      </c>
      <c r="F53" s="33" t="s">
        <v>211</v>
      </c>
      <c r="G53" s="33"/>
      <c r="H53" s="30">
        <v>22</v>
      </c>
      <c r="I53" s="30">
        <f t="shared" si="26"/>
        <v>8.8000000000000007</v>
      </c>
      <c r="J53" s="42">
        <v>30</v>
      </c>
      <c r="K53" s="30">
        <f t="shared" si="27"/>
        <v>12</v>
      </c>
      <c r="L53" s="30">
        <v>40</v>
      </c>
      <c r="M53" s="30">
        <f t="shared" si="28"/>
        <v>16</v>
      </c>
      <c r="N53" s="30">
        <v>30</v>
      </c>
      <c r="O53" s="30">
        <f t="shared" si="29"/>
        <v>18</v>
      </c>
      <c r="P53" s="30">
        <v>20</v>
      </c>
      <c r="Q53" s="30">
        <f t="shared" si="30"/>
        <v>12</v>
      </c>
      <c r="R53" s="30">
        <v>20</v>
      </c>
      <c r="S53" s="30">
        <f t="shared" si="16"/>
        <v>12</v>
      </c>
      <c r="T53" s="30">
        <f t="shared" si="31"/>
        <v>78.8</v>
      </c>
      <c r="U53" s="35"/>
      <c r="V53" s="35"/>
      <c r="W53" s="30">
        <f t="shared" si="24"/>
        <v>0</v>
      </c>
      <c r="X53" s="30">
        <v>0</v>
      </c>
      <c r="Y53" s="30">
        <f t="shared" si="22"/>
        <v>78.8</v>
      </c>
      <c r="Z53" s="36">
        <v>155247.5</v>
      </c>
      <c r="AA53" s="36">
        <f t="shared" si="23"/>
        <v>155247.5</v>
      </c>
      <c r="AB53" s="36">
        <v>77623.75</v>
      </c>
      <c r="AC53" s="38" t="s">
        <v>114</v>
      </c>
      <c r="AD53" s="38" t="s">
        <v>114</v>
      </c>
      <c r="AE53" s="38" t="s">
        <v>114</v>
      </c>
      <c r="AF53" s="38">
        <f t="shared" si="18"/>
        <v>38811.879999999997</v>
      </c>
      <c r="AG53" s="38">
        <f t="shared" si="19"/>
        <v>27168.31</v>
      </c>
      <c r="AH53" s="38">
        <f t="shared" si="20"/>
        <v>11643.56</v>
      </c>
      <c r="AI53" s="38" t="s">
        <v>114</v>
      </c>
      <c r="AJ53" s="41">
        <v>77623.75</v>
      </c>
      <c r="AK53" s="47" t="str">
        <f t="shared" si="25"/>
        <v/>
      </c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</row>
    <row r="54" spans="1:102" ht="38.450000000000003" customHeight="1" x14ac:dyDescent="0.25">
      <c r="A54" s="30">
        <v>137</v>
      </c>
      <c r="B54" s="31">
        <v>62755</v>
      </c>
      <c r="C54" s="33" t="s">
        <v>60</v>
      </c>
      <c r="D54" s="50" t="s">
        <v>214</v>
      </c>
      <c r="E54" s="33" t="s">
        <v>215</v>
      </c>
      <c r="F54" s="33" t="s">
        <v>215</v>
      </c>
      <c r="G54" s="33"/>
      <c r="H54" s="30">
        <v>30</v>
      </c>
      <c r="I54" s="30">
        <f t="shared" si="26"/>
        <v>12</v>
      </c>
      <c r="J54" s="30">
        <v>15</v>
      </c>
      <c r="K54" s="30">
        <f t="shared" si="27"/>
        <v>6</v>
      </c>
      <c r="L54" s="30">
        <v>40</v>
      </c>
      <c r="M54" s="30">
        <f t="shared" si="28"/>
        <v>16</v>
      </c>
      <c r="N54" s="30">
        <v>20</v>
      </c>
      <c r="O54" s="30">
        <f t="shared" si="29"/>
        <v>12</v>
      </c>
      <c r="P54" s="30">
        <v>30</v>
      </c>
      <c r="Q54" s="30">
        <f t="shared" si="30"/>
        <v>18</v>
      </c>
      <c r="R54" s="30">
        <v>20</v>
      </c>
      <c r="S54" s="30">
        <f t="shared" si="16"/>
        <v>12</v>
      </c>
      <c r="T54" s="30">
        <f t="shared" si="31"/>
        <v>76</v>
      </c>
      <c r="U54" s="35"/>
      <c r="V54" s="35"/>
      <c r="W54" s="30">
        <f t="shared" si="24"/>
        <v>0</v>
      </c>
      <c r="X54" s="30">
        <v>2.5</v>
      </c>
      <c r="Y54" s="30">
        <f t="shared" si="22"/>
        <v>78.5</v>
      </c>
      <c r="Z54" s="36">
        <v>50405</v>
      </c>
      <c r="AA54" s="36">
        <f t="shared" si="23"/>
        <v>50405</v>
      </c>
      <c r="AB54" s="36">
        <v>25202.5</v>
      </c>
      <c r="AC54" s="38" t="s">
        <v>114</v>
      </c>
      <c r="AD54" s="38" t="s">
        <v>114</v>
      </c>
      <c r="AE54" s="38" t="s">
        <v>114</v>
      </c>
      <c r="AF54" s="38">
        <f t="shared" si="18"/>
        <v>12601.25</v>
      </c>
      <c r="AG54" s="38">
        <f t="shared" si="19"/>
        <v>8820.8799999999992</v>
      </c>
      <c r="AH54" s="38">
        <f t="shared" si="20"/>
        <v>3780.37</v>
      </c>
      <c r="AI54" s="38" t="s">
        <v>114</v>
      </c>
      <c r="AJ54" s="41">
        <v>25202.5</v>
      </c>
      <c r="AK54" s="47" t="str">
        <f t="shared" si="25"/>
        <v/>
      </c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</row>
    <row r="55" spans="1:102" ht="38.450000000000003" customHeight="1" x14ac:dyDescent="0.25">
      <c r="A55" s="30">
        <v>138</v>
      </c>
      <c r="B55" s="31">
        <v>63052</v>
      </c>
      <c r="C55" s="33" t="s">
        <v>66</v>
      </c>
      <c r="D55" s="50" t="s">
        <v>216</v>
      </c>
      <c r="E55" s="33" t="s">
        <v>217</v>
      </c>
      <c r="F55" s="33" t="s">
        <v>217</v>
      </c>
      <c r="G55" s="33"/>
      <c r="H55" s="30">
        <v>15</v>
      </c>
      <c r="I55" s="30">
        <f t="shared" si="26"/>
        <v>6</v>
      </c>
      <c r="J55" s="30">
        <v>15</v>
      </c>
      <c r="K55" s="30">
        <f t="shared" si="27"/>
        <v>6</v>
      </c>
      <c r="L55" s="30">
        <v>40</v>
      </c>
      <c r="M55" s="30">
        <f t="shared" si="28"/>
        <v>16</v>
      </c>
      <c r="N55" s="30">
        <v>20</v>
      </c>
      <c r="O55" s="30">
        <f t="shared" si="29"/>
        <v>12</v>
      </c>
      <c r="P55" s="30">
        <v>40</v>
      </c>
      <c r="Q55" s="30">
        <f t="shared" si="30"/>
        <v>24</v>
      </c>
      <c r="R55" s="30">
        <v>20</v>
      </c>
      <c r="S55" s="30">
        <f t="shared" si="16"/>
        <v>12</v>
      </c>
      <c r="T55" s="30">
        <f t="shared" si="31"/>
        <v>76</v>
      </c>
      <c r="U55" s="35"/>
      <c r="V55" s="35"/>
      <c r="W55" s="30">
        <f t="shared" si="24"/>
        <v>0</v>
      </c>
      <c r="X55" s="30">
        <v>2.5</v>
      </c>
      <c r="Y55" s="30">
        <f t="shared" si="22"/>
        <v>78.5</v>
      </c>
      <c r="Z55" s="36">
        <v>235250</v>
      </c>
      <c r="AA55" s="36">
        <f t="shared" si="23"/>
        <v>235250</v>
      </c>
      <c r="AB55" s="36">
        <v>117625</v>
      </c>
      <c r="AC55" s="38" t="s">
        <v>114</v>
      </c>
      <c r="AD55" s="38" t="s">
        <v>114</v>
      </c>
      <c r="AE55" s="38" t="s">
        <v>114</v>
      </c>
      <c r="AF55" s="38">
        <f t="shared" si="18"/>
        <v>58812.5</v>
      </c>
      <c r="AG55" s="38">
        <f t="shared" si="19"/>
        <v>41168.75</v>
      </c>
      <c r="AH55" s="38">
        <f t="shared" si="20"/>
        <v>17643.75</v>
      </c>
      <c r="AI55" s="38" t="s">
        <v>114</v>
      </c>
      <c r="AJ55" s="41">
        <v>117625</v>
      </c>
      <c r="AK55" s="47" t="str">
        <f t="shared" si="25"/>
        <v/>
      </c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</row>
    <row r="56" spans="1:102" ht="38.450000000000003" customHeight="1" x14ac:dyDescent="0.25">
      <c r="A56" s="35">
        <v>139</v>
      </c>
      <c r="B56" s="31">
        <v>63850</v>
      </c>
      <c r="C56" s="33" t="s">
        <v>95</v>
      </c>
      <c r="D56" s="50" t="s">
        <v>218</v>
      </c>
      <c r="E56" s="33" t="s">
        <v>219</v>
      </c>
      <c r="F56" s="33" t="s">
        <v>219</v>
      </c>
      <c r="G56" s="33"/>
      <c r="H56" s="30">
        <v>15</v>
      </c>
      <c r="I56" s="30">
        <f t="shared" si="26"/>
        <v>6</v>
      </c>
      <c r="J56" s="30">
        <v>15</v>
      </c>
      <c r="K56" s="30">
        <f t="shared" si="27"/>
        <v>6</v>
      </c>
      <c r="L56" s="30">
        <v>40</v>
      </c>
      <c r="M56" s="30">
        <f t="shared" si="28"/>
        <v>16</v>
      </c>
      <c r="N56" s="30">
        <v>20</v>
      </c>
      <c r="O56" s="30">
        <f t="shared" si="29"/>
        <v>12</v>
      </c>
      <c r="P56" s="30">
        <v>40</v>
      </c>
      <c r="Q56" s="30">
        <f t="shared" si="30"/>
        <v>24</v>
      </c>
      <c r="R56" s="30">
        <v>20</v>
      </c>
      <c r="S56" s="30">
        <f t="shared" si="16"/>
        <v>12</v>
      </c>
      <c r="T56" s="30">
        <f t="shared" si="31"/>
        <v>76</v>
      </c>
      <c r="U56" s="35"/>
      <c r="V56" s="35"/>
      <c r="W56" s="30">
        <f t="shared" si="24"/>
        <v>0</v>
      </c>
      <c r="X56" s="30">
        <v>2.5</v>
      </c>
      <c r="Y56" s="30">
        <f t="shared" si="22"/>
        <v>78.5</v>
      </c>
      <c r="Z56" s="36">
        <v>49807.11</v>
      </c>
      <c r="AA56" s="36">
        <f t="shared" si="23"/>
        <v>49807.11</v>
      </c>
      <c r="AB56" s="36">
        <v>24903.56</v>
      </c>
      <c r="AC56" s="38" t="s">
        <v>114</v>
      </c>
      <c r="AD56" s="38" t="s">
        <v>114</v>
      </c>
      <c r="AE56" s="38" t="s">
        <v>114</v>
      </c>
      <c r="AF56" s="38">
        <f t="shared" si="18"/>
        <v>12451.78</v>
      </c>
      <c r="AG56" s="38">
        <f t="shared" si="19"/>
        <v>8716.25</v>
      </c>
      <c r="AH56" s="38">
        <f t="shared" si="20"/>
        <v>3735.53</v>
      </c>
      <c r="AI56" s="38" t="s">
        <v>114</v>
      </c>
      <c r="AJ56" s="41">
        <v>24903.56</v>
      </c>
      <c r="AK56" s="47" t="str">
        <f t="shared" si="25"/>
        <v/>
      </c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</row>
    <row r="57" spans="1:102" ht="38.450000000000003" customHeight="1" x14ac:dyDescent="0.25">
      <c r="A57" s="30">
        <v>140</v>
      </c>
      <c r="B57" s="31">
        <v>63339</v>
      </c>
      <c r="C57" s="33" t="s">
        <v>74</v>
      </c>
      <c r="D57" s="50" t="s">
        <v>220</v>
      </c>
      <c r="E57" s="33" t="s">
        <v>221</v>
      </c>
      <c r="F57" s="33" t="s">
        <v>221</v>
      </c>
      <c r="G57" s="33"/>
      <c r="H57" s="30">
        <v>22</v>
      </c>
      <c r="I57" s="30">
        <f t="shared" si="26"/>
        <v>8.8000000000000007</v>
      </c>
      <c r="J57" s="30">
        <v>7.5</v>
      </c>
      <c r="K57" s="30">
        <f t="shared" si="27"/>
        <v>3</v>
      </c>
      <c r="L57" s="30">
        <v>40</v>
      </c>
      <c r="M57" s="30">
        <f t="shared" si="28"/>
        <v>16</v>
      </c>
      <c r="N57" s="30">
        <v>30</v>
      </c>
      <c r="O57" s="30">
        <f t="shared" si="29"/>
        <v>18</v>
      </c>
      <c r="P57" s="30">
        <v>30</v>
      </c>
      <c r="Q57" s="30">
        <f t="shared" si="30"/>
        <v>18</v>
      </c>
      <c r="R57" s="30">
        <v>20</v>
      </c>
      <c r="S57" s="30">
        <f t="shared" si="16"/>
        <v>12</v>
      </c>
      <c r="T57" s="30">
        <f t="shared" si="31"/>
        <v>75.8</v>
      </c>
      <c r="U57" s="35"/>
      <c r="V57" s="35"/>
      <c r="W57" s="30">
        <f t="shared" si="24"/>
        <v>0</v>
      </c>
      <c r="X57" s="30">
        <v>2.5</v>
      </c>
      <c r="Y57" s="30">
        <f t="shared" si="22"/>
        <v>78.3</v>
      </c>
      <c r="Z57" s="36">
        <v>90843</v>
      </c>
      <c r="AA57" s="36">
        <f t="shared" si="23"/>
        <v>90843</v>
      </c>
      <c r="AB57" s="36">
        <v>45421.5</v>
      </c>
      <c r="AC57" s="38" t="s">
        <v>114</v>
      </c>
      <c r="AD57" s="38" t="s">
        <v>114</v>
      </c>
      <c r="AE57" s="38" t="s">
        <v>114</v>
      </c>
      <c r="AF57" s="38">
        <f t="shared" si="18"/>
        <v>22710.75</v>
      </c>
      <c r="AG57" s="38">
        <f t="shared" si="19"/>
        <v>15897.53</v>
      </c>
      <c r="AH57" s="38">
        <f t="shared" si="20"/>
        <v>6813.22</v>
      </c>
      <c r="AI57" s="38" t="s">
        <v>114</v>
      </c>
      <c r="AJ57" s="41">
        <v>45421.5</v>
      </c>
      <c r="AK57" s="47" t="str">
        <f t="shared" si="25"/>
        <v/>
      </c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</row>
    <row r="58" spans="1:102" ht="38.450000000000003" customHeight="1" x14ac:dyDescent="0.25">
      <c r="A58" s="30">
        <v>141</v>
      </c>
      <c r="B58" s="31">
        <v>63791</v>
      </c>
      <c r="C58" s="33" t="s">
        <v>32</v>
      </c>
      <c r="D58" s="50" t="s">
        <v>224</v>
      </c>
      <c r="E58" s="33" t="s">
        <v>225</v>
      </c>
      <c r="F58" s="33" t="s">
        <v>225</v>
      </c>
      <c r="G58" s="33"/>
      <c r="H58" s="30">
        <v>22</v>
      </c>
      <c r="I58" s="30">
        <f t="shared" si="26"/>
        <v>8.8000000000000007</v>
      </c>
      <c r="J58" s="30">
        <v>22</v>
      </c>
      <c r="K58" s="30">
        <f t="shared" si="27"/>
        <v>8.8000000000000007</v>
      </c>
      <c r="L58" s="30">
        <v>40</v>
      </c>
      <c r="M58" s="30">
        <f t="shared" si="28"/>
        <v>16</v>
      </c>
      <c r="N58" s="30">
        <v>20</v>
      </c>
      <c r="O58" s="30">
        <f t="shared" si="29"/>
        <v>12</v>
      </c>
      <c r="P58" s="30">
        <v>30</v>
      </c>
      <c r="Q58" s="30">
        <f t="shared" si="30"/>
        <v>18</v>
      </c>
      <c r="R58" s="30">
        <v>20</v>
      </c>
      <c r="S58" s="30">
        <f t="shared" si="16"/>
        <v>12</v>
      </c>
      <c r="T58" s="30">
        <f t="shared" si="31"/>
        <v>75.599999999999994</v>
      </c>
      <c r="U58" s="35"/>
      <c r="V58" s="35"/>
      <c r="W58" s="30">
        <v>0</v>
      </c>
      <c r="X58" s="30">
        <v>2.5</v>
      </c>
      <c r="Y58" s="30">
        <f t="shared" si="22"/>
        <v>78.099999999999994</v>
      </c>
      <c r="Z58" s="36">
        <v>100606</v>
      </c>
      <c r="AA58" s="36">
        <f t="shared" si="23"/>
        <v>100606</v>
      </c>
      <c r="AB58" s="36">
        <v>50303</v>
      </c>
      <c r="AC58" s="38" t="s">
        <v>114</v>
      </c>
      <c r="AD58" s="38" t="s">
        <v>114</v>
      </c>
      <c r="AE58" s="38" t="s">
        <v>114</v>
      </c>
      <c r="AF58" s="38">
        <f t="shared" si="18"/>
        <v>25151.5</v>
      </c>
      <c r="AG58" s="38">
        <f t="shared" si="19"/>
        <v>17606.05</v>
      </c>
      <c r="AH58" s="38">
        <f t="shared" si="20"/>
        <v>7545.45</v>
      </c>
      <c r="AI58" s="38" t="s">
        <v>114</v>
      </c>
      <c r="AJ58" s="41">
        <v>50303</v>
      </c>
      <c r="AK58" s="47" t="str">
        <f t="shared" si="25"/>
        <v/>
      </c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</row>
    <row r="59" spans="1:102" ht="38.450000000000003" customHeight="1" x14ac:dyDescent="0.25">
      <c r="A59" s="30">
        <v>142</v>
      </c>
      <c r="B59" s="31">
        <v>63817</v>
      </c>
      <c r="C59" s="33" t="s">
        <v>35</v>
      </c>
      <c r="D59" s="50" t="s">
        <v>226</v>
      </c>
      <c r="E59" s="33" t="s">
        <v>227</v>
      </c>
      <c r="F59" s="33" t="s">
        <v>227</v>
      </c>
      <c r="G59" s="33"/>
      <c r="H59" s="30">
        <v>22</v>
      </c>
      <c r="I59" s="30">
        <f t="shared" si="26"/>
        <v>8.8000000000000007</v>
      </c>
      <c r="J59" s="30">
        <v>22</v>
      </c>
      <c r="K59" s="30">
        <f t="shared" si="27"/>
        <v>8.8000000000000007</v>
      </c>
      <c r="L59" s="30">
        <v>40</v>
      </c>
      <c r="M59" s="30">
        <f t="shared" si="28"/>
        <v>16</v>
      </c>
      <c r="N59" s="30">
        <v>20</v>
      </c>
      <c r="O59" s="30">
        <f t="shared" si="29"/>
        <v>12</v>
      </c>
      <c r="P59" s="30">
        <v>30</v>
      </c>
      <c r="Q59" s="30">
        <f t="shared" si="30"/>
        <v>18</v>
      </c>
      <c r="R59" s="30">
        <v>20</v>
      </c>
      <c r="S59" s="30">
        <f t="shared" si="16"/>
        <v>12</v>
      </c>
      <c r="T59" s="30">
        <f t="shared" si="31"/>
        <v>75.599999999999994</v>
      </c>
      <c r="U59" s="35"/>
      <c r="V59" s="35"/>
      <c r="W59" s="30">
        <v>0</v>
      </c>
      <c r="X59" s="30">
        <v>2.5</v>
      </c>
      <c r="Y59" s="30">
        <f t="shared" si="22"/>
        <v>78.099999999999994</v>
      </c>
      <c r="Z59" s="36">
        <v>221751.09</v>
      </c>
      <c r="AA59" s="36">
        <f t="shared" si="23"/>
        <v>221751.09</v>
      </c>
      <c r="AB59" s="36">
        <v>110875.55</v>
      </c>
      <c r="AC59" s="38" t="s">
        <v>114</v>
      </c>
      <c r="AD59" s="38" t="s">
        <v>114</v>
      </c>
      <c r="AE59" s="38" t="s">
        <v>114</v>
      </c>
      <c r="AF59" s="38">
        <f t="shared" si="18"/>
        <v>55437.78</v>
      </c>
      <c r="AG59" s="38">
        <f t="shared" si="19"/>
        <v>38806.44</v>
      </c>
      <c r="AH59" s="38">
        <f t="shared" si="20"/>
        <v>16631.330000000002</v>
      </c>
      <c r="AI59" s="38" t="s">
        <v>114</v>
      </c>
      <c r="AJ59" s="41">
        <v>110875.55</v>
      </c>
      <c r="AK59" s="47" t="str">
        <f t="shared" si="25"/>
        <v/>
      </c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</row>
    <row r="60" spans="1:102" ht="38.450000000000003" customHeight="1" x14ac:dyDescent="0.25">
      <c r="A60" s="35">
        <v>143</v>
      </c>
      <c r="B60" s="31">
        <v>62335</v>
      </c>
      <c r="C60" s="33" t="s">
        <v>39</v>
      </c>
      <c r="D60" s="50" t="s">
        <v>242</v>
      </c>
      <c r="E60" s="33" t="s">
        <v>243</v>
      </c>
      <c r="F60" s="33" t="s">
        <v>243</v>
      </c>
      <c r="G60" s="33"/>
      <c r="H60" s="30">
        <v>22</v>
      </c>
      <c r="I60" s="30">
        <f t="shared" si="26"/>
        <v>8.8000000000000007</v>
      </c>
      <c r="J60" s="30">
        <v>22</v>
      </c>
      <c r="K60" s="30">
        <f t="shared" si="27"/>
        <v>8.8000000000000007</v>
      </c>
      <c r="L60" s="30">
        <v>40</v>
      </c>
      <c r="M60" s="30">
        <f t="shared" si="28"/>
        <v>16</v>
      </c>
      <c r="N60" s="30">
        <v>20</v>
      </c>
      <c r="O60" s="30">
        <f t="shared" si="29"/>
        <v>12</v>
      </c>
      <c r="P60" s="30">
        <v>30</v>
      </c>
      <c r="Q60" s="30">
        <f t="shared" si="30"/>
        <v>18</v>
      </c>
      <c r="R60" s="30">
        <v>20</v>
      </c>
      <c r="S60" s="30">
        <f t="shared" si="16"/>
        <v>12</v>
      </c>
      <c r="T60" s="30">
        <f t="shared" si="31"/>
        <v>75.599999999999994</v>
      </c>
      <c r="U60" s="35"/>
      <c r="V60" s="35"/>
      <c r="W60" s="30">
        <f t="shared" ref="W60:W71" si="32">+U60+V60</f>
        <v>0</v>
      </c>
      <c r="X60" s="30">
        <v>2.5</v>
      </c>
      <c r="Y60" s="30">
        <f t="shared" si="22"/>
        <v>78.099999999999994</v>
      </c>
      <c r="Z60" s="36">
        <v>276322.44</v>
      </c>
      <c r="AA60" s="36">
        <f t="shared" si="23"/>
        <v>276322.44</v>
      </c>
      <c r="AB60" s="36">
        <v>138161.22</v>
      </c>
      <c r="AC60" s="38" t="s">
        <v>114</v>
      </c>
      <c r="AD60" s="38" t="s">
        <v>114</v>
      </c>
      <c r="AE60" s="38" t="s">
        <v>114</v>
      </c>
      <c r="AF60" s="38">
        <f t="shared" si="18"/>
        <v>69080.61</v>
      </c>
      <c r="AG60" s="38">
        <f t="shared" si="19"/>
        <v>48356.43</v>
      </c>
      <c r="AH60" s="38">
        <f t="shared" si="20"/>
        <v>20724.18</v>
      </c>
      <c r="AI60" s="38" t="s">
        <v>114</v>
      </c>
      <c r="AJ60" s="41">
        <v>138161.22</v>
      </c>
      <c r="AK60" s="47" t="str">
        <f t="shared" si="25"/>
        <v/>
      </c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</row>
    <row r="61" spans="1:102" ht="38.450000000000003" customHeight="1" x14ac:dyDescent="0.25">
      <c r="A61" s="30">
        <v>144</v>
      </c>
      <c r="B61" s="31">
        <v>62676</v>
      </c>
      <c r="C61" s="33" t="s">
        <v>54</v>
      </c>
      <c r="D61" s="50" t="s">
        <v>244</v>
      </c>
      <c r="E61" s="33" t="s">
        <v>245</v>
      </c>
      <c r="F61" s="33" t="s">
        <v>245</v>
      </c>
      <c r="G61" s="33"/>
      <c r="H61" s="30">
        <v>22</v>
      </c>
      <c r="I61" s="30">
        <f t="shared" si="26"/>
        <v>8.8000000000000007</v>
      </c>
      <c r="J61" s="30">
        <v>22</v>
      </c>
      <c r="K61" s="30">
        <f t="shared" si="27"/>
        <v>8.8000000000000007</v>
      </c>
      <c r="L61" s="30">
        <v>40</v>
      </c>
      <c r="M61" s="30">
        <f t="shared" si="28"/>
        <v>16</v>
      </c>
      <c r="N61" s="30">
        <v>20</v>
      </c>
      <c r="O61" s="30">
        <f t="shared" si="29"/>
        <v>12</v>
      </c>
      <c r="P61" s="30">
        <v>30</v>
      </c>
      <c r="Q61" s="30">
        <f t="shared" si="30"/>
        <v>18</v>
      </c>
      <c r="R61" s="30">
        <v>20</v>
      </c>
      <c r="S61" s="30">
        <f t="shared" si="16"/>
        <v>12</v>
      </c>
      <c r="T61" s="30">
        <f t="shared" si="31"/>
        <v>75.599999999999994</v>
      </c>
      <c r="U61" s="35"/>
      <c r="V61" s="35"/>
      <c r="W61" s="30">
        <f t="shared" si="32"/>
        <v>0</v>
      </c>
      <c r="X61" s="30">
        <v>2.5</v>
      </c>
      <c r="Y61" s="30">
        <f t="shared" si="22"/>
        <v>78.099999999999994</v>
      </c>
      <c r="Z61" s="36">
        <v>290851.55</v>
      </c>
      <c r="AA61" s="36">
        <f t="shared" si="23"/>
        <v>290851.55</v>
      </c>
      <c r="AB61" s="36">
        <v>145425.78</v>
      </c>
      <c r="AC61" s="38" t="s">
        <v>114</v>
      </c>
      <c r="AD61" s="38" t="s">
        <v>114</v>
      </c>
      <c r="AE61" s="38" t="s">
        <v>114</v>
      </c>
      <c r="AF61" s="38">
        <f t="shared" si="18"/>
        <v>72712.89</v>
      </c>
      <c r="AG61" s="38">
        <f t="shared" si="19"/>
        <v>50899.02</v>
      </c>
      <c r="AH61" s="38">
        <f t="shared" si="20"/>
        <v>21813.87</v>
      </c>
      <c r="AI61" s="38" t="s">
        <v>114</v>
      </c>
      <c r="AJ61" s="41">
        <v>145425.78</v>
      </c>
      <c r="AK61" s="47" t="str">
        <f t="shared" si="25"/>
        <v/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</row>
    <row r="62" spans="1:102" ht="38.450000000000003" customHeight="1" x14ac:dyDescent="0.25">
      <c r="A62" s="30">
        <v>145</v>
      </c>
      <c r="B62" s="31">
        <v>62732</v>
      </c>
      <c r="C62" s="33" t="s">
        <v>58</v>
      </c>
      <c r="D62" s="50" t="s">
        <v>238</v>
      </c>
      <c r="E62" s="33" t="s">
        <v>239</v>
      </c>
      <c r="F62" s="33" t="s">
        <v>239</v>
      </c>
      <c r="G62" s="33"/>
      <c r="H62" s="30">
        <v>22</v>
      </c>
      <c r="I62" s="30">
        <f t="shared" si="26"/>
        <v>8.8000000000000007</v>
      </c>
      <c r="J62" s="30">
        <v>22</v>
      </c>
      <c r="K62" s="30">
        <f t="shared" si="27"/>
        <v>8.8000000000000007</v>
      </c>
      <c r="L62" s="30">
        <v>40</v>
      </c>
      <c r="M62" s="30">
        <f t="shared" si="28"/>
        <v>16</v>
      </c>
      <c r="N62" s="30">
        <v>20</v>
      </c>
      <c r="O62" s="30">
        <f t="shared" si="29"/>
        <v>12</v>
      </c>
      <c r="P62" s="30">
        <v>30</v>
      </c>
      <c r="Q62" s="30">
        <f t="shared" si="30"/>
        <v>18</v>
      </c>
      <c r="R62" s="30">
        <v>20</v>
      </c>
      <c r="S62" s="30">
        <f t="shared" si="16"/>
        <v>12</v>
      </c>
      <c r="T62" s="30">
        <f t="shared" si="31"/>
        <v>75.599999999999994</v>
      </c>
      <c r="U62" s="35"/>
      <c r="V62" s="35"/>
      <c r="W62" s="30">
        <f t="shared" si="32"/>
        <v>0</v>
      </c>
      <c r="X62" s="30">
        <v>2.5</v>
      </c>
      <c r="Y62" s="30">
        <f t="shared" si="22"/>
        <v>78.099999999999994</v>
      </c>
      <c r="Z62" s="36">
        <v>256000</v>
      </c>
      <c r="AA62" s="36">
        <f t="shared" si="23"/>
        <v>256000</v>
      </c>
      <c r="AB62" s="36">
        <v>128000</v>
      </c>
      <c r="AC62" s="38" t="s">
        <v>114</v>
      </c>
      <c r="AD62" s="38" t="s">
        <v>114</v>
      </c>
      <c r="AE62" s="38" t="s">
        <v>114</v>
      </c>
      <c r="AF62" s="38">
        <f t="shared" si="18"/>
        <v>64000</v>
      </c>
      <c r="AG62" s="38">
        <f t="shared" si="19"/>
        <v>44800</v>
      </c>
      <c r="AH62" s="38">
        <f t="shared" si="20"/>
        <v>19200</v>
      </c>
      <c r="AI62" s="38" t="s">
        <v>114</v>
      </c>
      <c r="AJ62" s="41">
        <v>128000</v>
      </c>
      <c r="AK62" s="47" t="str">
        <f t="shared" si="25"/>
        <v/>
      </c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</row>
    <row r="63" spans="1:102" ht="38.450000000000003" customHeight="1" x14ac:dyDescent="0.25">
      <c r="A63" s="30">
        <v>146</v>
      </c>
      <c r="B63" s="31">
        <v>63122</v>
      </c>
      <c r="C63" s="33" t="s">
        <v>68</v>
      </c>
      <c r="D63" s="50" t="s">
        <v>230</v>
      </c>
      <c r="E63" s="33" t="s">
        <v>231</v>
      </c>
      <c r="F63" s="33" t="s">
        <v>231</v>
      </c>
      <c r="G63" s="33"/>
      <c r="H63" s="30">
        <v>22</v>
      </c>
      <c r="I63" s="30">
        <f t="shared" si="26"/>
        <v>8.8000000000000007</v>
      </c>
      <c r="J63" s="30">
        <v>22</v>
      </c>
      <c r="K63" s="30">
        <f t="shared" si="27"/>
        <v>8.8000000000000007</v>
      </c>
      <c r="L63" s="30">
        <v>40</v>
      </c>
      <c r="M63" s="30">
        <f t="shared" si="28"/>
        <v>16</v>
      </c>
      <c r="N63" s="30">
        <v>20</v>
      </c>
      <c r="O63" s="30">
        <f t="shared" si="29"/>
        <v>12</v>
      </c>
      <c r="P63" s="30">
        <v>30</v>
      </c>
      <c r="Q63" s="30">
        <f t="shared" si="30"/>
        <v>18</v>
      </c>
      <c r="R63" s="30">
        <v>20</v>
      </c>
      <c r="S63" s="30">
        <f t="shared" si="16"/>
        <v>12</v>
      </c>
      <c r="T63" s="30">
        <f t="shared" si="31"/>
        <v>75.599999999999994</v>
      </c>
      <c r="U63" s="35"/>
      <c r="V63" s="35"/>
      <c r="W63" s="30">
        <f t="shared" si="32"/>
        <v>0</v>
      </c>
      <c r="X63" s="30">
        <v>2.5</v>
      </c>
      <c r="Y63" s="30">
        <f t="shared" si="22"/>
        <v>78.099999999999994</v>
      </c>
      <c r="Z63" s="36">
        <v>475640</v>
      </c>
      <c r="AA63" s="36">
        <f t="shared" si="23"/>
        <v>475640</v>
      </c>
      <c r="AB63" s="41">
        <v>200000</v>
      </c>
      <c r="AC63" s="38" t="s">
        <v>114</v>
      </c>
      <c r="AD63" s="38" t="s">
        <v>114</v>
      </c>
      <c r="AE63" s="38" t="s">
        <v>114</v>
      </c>
      <c r="AF63" s="38">
        <f t="shared" si="18"/>
        <v>100000</v>
      </c>
      <c r="AG63" s="38">
        <f t="shared" si="19"/>
        <v>70000</v>
      </c>
      <c r="AH63" s="38">
        <f t="shared" si="20"/>
        <v>30000</v>
      </c>
      <c r="AI63" s="38" t="s">
        <v>114</v>
      </c>
      <c r="AJ63" s="41">
        <v>200000</v>
      </c>
      <c r="AK63" s="47" t="str">
        <f t="shared" si="25"/>
        <v/>
      </c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</row>
    <row r="64" spans="1:102" ht="38.450000000000003" customHeight="1" x14ac:dyDescent="0.25">
      <c r="A64" s="35">
        <v>147</v>
      </c>
      <c r="B64" s="31">
        <v>63209</v>
      </c>
      <c r="C64" s="33" t="s">
        <v>71</v>
      </c>
      <c r="D64" s="50" t="s">
        <v>234</v>
      </c>
      <c r="E64" s="33" t="s">
        <v>235</v>
      </c>
      <c r="F64" s="33" t="s">
        <v>235</v>
      </c>
      <c r="G64" s="33"/>
      <c r="H64" s="30">
        <v>22</v>
      </c>
      <c r="I64" s="30">
        <f t="shared" si="26"/>
        <v>8.8000000000000007</v>
      </c>
      <c r="J64" s="30">
        <v>22</v>
      </c>
      <c r="K64" s="30">
        <f t="shared" si="27"/>
        <v>8.8000000000000007</v>
      </c>
      <c r="L64" s="30">
        <v>40</v>
      </c>
      <c r="M64" s="30">
        <f t="shared" si="28"/>
        <v>16</v>
      </c>
      <c r="N64" s="30">
        <v>20</v>
      </c>
      <c r="O64" s="30">
        <f t="shared" si="29"/>
        <v>12</v>
      </c>
      <c r="P64" s="30">
        <v>30</v>
      </c>
      <c r="Q64" s="30">
        <f t="shared" si="30"/>
        <v>18</v>
      </c>
      <c r="R64" s="30">
        <v>20</v>
      </c>
      <c r="S64" s="30">
        <f t="shared" si="16"/>
        <v>12</v>
      </c>
      <c r="T64" s="30">
        <f t="shared" si="31"/>
        <v>75.599999999999994</v>
      </c>
      <c r="U64" s="35"/>
      <c r="V64" s="35"/>
      <c r="W64" s="30">
        <f t="shared" si="32"/>
        <v>0</v>
      </c>
      <c r="X64" s="30">
        <v>2.5</v>
      </c>
      <c r="Y64" s="30">
        <f t="shared" si="22"/>
        <v>78.099999999999994</v>
      </c>
      <c r="Z64" s="36">
        <v>400000</v>
      </c>
      <c r="AA64" s="36">
        <f t="shared" si="23"/>
        <v>400000</v>
      </c>
      <c r="AB64" s="41">
        <v>200000</v>
      </c>
      <c r="AC64" s="38" t="s">
        <v>114</v>
      </c>
      <c r="AD64" s="38" t="s">
        <v>114</v>
      </c>
      <c r="AE64" s="38" t="s">
        <v>114</v>
      </c>
      <c r="AF64" s="38">
        <f t="shared" si="18"/>
        <v>100000</v>
      </c>
      <c r="AG64" s="38">
        <f t="shared" si="19"/>
        <v>70000</v>
      </c>
      <c r="AH64" s="38">
        <f t="shared" si="20"/>
        <v>30000</v>
      </c>
      <c r="AI64" s="38" t="s">
        <v>114</v>
      </c>
      <c r="AJ64" s="41">
        <v>200000</v>
      </c>
      <c r="AK64" s="47" t="str">
        <f t="shared" si="25"/>
        <v/>
      </c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</row>
    <row r="65" spans="1:102" ht="38.450000000000003" customHeight="1" x14ac:dyDescent="0.25">
      <c r="A65" s="30">
        <v>148</v>
      </c>
      <c r="B65" s="31">
        <v>63323</v>
      </c>
      <c r="C65" s="33" t="s">
        <v>73</v>
      </c>
      <c r="D65" s="50" t="s">
        <v>240</v>
      </c>
      <c r="E65" s="33" t="s">
        <v>241</v>
      </c>
      <c r="F65" s="33" t="s">
        <v>241</v>
      </c>
      <c r="G65" s="33"/>
      <c r="H65" s="30">
        <v>22</v>
      </c>
      <c r="I65" s="30">
        <f t="shared" si="26"/>
        <v>8.8000000000000007</v>
      </c>
      <c r="J65" s="30">
        <v>22</v>
      </c>
      <c r="K65" s="30">
        <f t="shared" si="27"/>
        <v>8.8000000000000007</v>
      </c>
      <c r="L65" s="30">
        <v>40</v>
      </c>
      <c r="M65" s="30">
        <f t="shared" si="28"/>
        <v>16</v>
      </c>
      <c r="N65" s="30">
        <v>20</v>
      </c>
      <c r="O65" s="30">
        <f t="shared" si="29"/>
        <v>12</v>
      </c>
      <c r="P65" s="30">
        <v>30</v>
      </c>
      <c r="Q65" s="30">
        <f t="shared" si="30"/>
        <v>18</v>
      </c>
      <c r="R65" s="30">
        <v>20</v>
      </c>
      <c r="S65" s="30">
        <f t="shared" si="16"/>
        <v>12</v>
      </c>
      <c r="T65" s="30">
        <f t="shared" si="31"/>
        <v>75.599999999999994</v>
      </c>
      <c r="U65" s="35"/>
      <c r="V65" s="35"/>
      <c r="W65" s="30">
        <f t="shared" si="32"/>
        <v>0</v>
      </c>
      <c r="X65" s="30">
        <v>2.5</v>
      </c>
      <c r="Y65" s="30">
        <f t="shared" si="22"/>
        <v>78.099999999999994</v>
      </c>
      <c r="Z65" s="36">
        <v>277940.3</v>
      </c>
      <c r="AA65" s="36">
        <f t="shared" si="23"/>
        <v>277940.3</v>
      </c>
      <c r="AB65" s="36">
        <v>138970.15</v>
      </c>
      <c r="AC65" s="38" t="s">
        <v>114</v>
      </c>
      <c r="AD65" s="38" t="s">
        <v>114</v>
      </c>
      <c r="AE65" s="38" t="s">
        <v>114</v>
      </c>
      <c r="AF65" s="38">
        <f t="shared" si="18"/>
        <v>69485.08</v>
      </c>
      <c r="AG65" s="38">
        <f t="shared" si="19"/>
        <v>48639.55</v>
      </c>
      <c r="AH65" s="38">
        <f t="shared" si="20"/>
        <v>20845.52</v>
      </c>
      <c r="AI65" s="38" t="s">
        <v>114</v>
      </c>
      <c r="AJ65" s="41">
        <v>138970.15</v>
      </c>
      <c r="AK65" s="47" t="str">
        <f t="shared" si="25"/>
        <v/>
      </c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</row>
    <row r="66" spans="1:102" ht="38.450000000000003" customHeight="1" x14ac:dyDescent="0.25">
      <c r="A66" s="30">
        <v>149</v>
      </c>
      <c r="B66" s="31">
        <v>63343</v>
      </c>
      <c r="C66" s="33" t="s">
        <v>75</v>
      </c>
      <c r="D66" s="50" t="s">
        <v>232</v>
      </c>
      <c r="E66" s="33" t="s">
        <v>233</v>
      </c>
      <c r="F66" s="33" t="s">
        <v>233</v>
      </c>
      <c r="G66" s="33"/>
      <c r="H66" s="30">
        <v>22</v>
      </c>
      <c r="I66" s="30">
        <f t="shared" si="26"/>
        <v>8.8000000000000007</v>
      </c>
      <c r="J66" s="30">
        <v>22</v>
      </c>
      <c r="K66" s="30">
        <f t="shared" si="27"/>
        <v>8.8000000000000007</v>
      </c>
      <c r="L66" s="30">
        <v>40</v>
      </c>
      <c r="M66" s="30">
        <f t="shared" si="28"/>
        <v>16</v>
      </c>
      <c r="N66" s="30">
        <v>30</v>
      </c>
      <c r="O66" s="30">
        <f t="shared" si="29"/>
        <v>18</v>
      </c>
      <c r="P66" s="30">
        <v>20</v>
      </c>
      <c r="Q66" s="30">
        <f t="shared" si="30"/>
        <v>12</v>
      </c>
      <c r="R66" s="30">
        <v>20</v>
      </c>
      <c r="S66" s="30">
        <f t="shared" si="16"/>
        <v>12</v>
      </c>
      <c r="T66" s="30">
        <f t="shared" si="31"/>
        <v>75.599999999999994</v>
      </c>
      <c r="U66" s="35"/>
      <c r="V66" s="35"/>
      <c r="W66" s="30">
        <f t="shared" si="32"/>
        <v>0</v>
      </c>
      <c r="X66" s="30">
        <v>2.5</v>
      </c>
      <c r="Y66" s="30">
        <f t="shared" si="22"/>
        <v>78.099999999999994</v>
      </c>
      <c r="Z66" s="36">
        <v>182808.13</v>
      </c>
      <c r="AA66" s="36">
        <f t="shared" si="23"/>
        <v>182808.13</v>
      </c>
      <c r="AB66" s="36">
        <v>91404.07</v>
      </c>
      <c r="AC66" s="38" t="s">
        <v>114</v>
      </c>
      <c r="AD66" s="38" t="s">
        <v>114</v>
      </c>
      <c r="AE66" s="38" t="s">
        <v>114</v>
      </c>
      <c r="AF66" s="38">
        <f t="shared" si="18"/>
        <v>45702.04</v>
      </c>
      <c r="AG66" s="38">
        <f t="shared" si="19"/>
        <v>31991.42</v>
      </c>
      <c r="AH66" s="38">
        <f t="shared" si="20"/>
        <v>13710.61</v>
      </c>
      <c r="AI66" s="38" t="s">
        <v>114</v>
      </c>
      <c r="AJ66" s="41">
        <v>91404.07</v>
      </c>
      <c r="AK66" s="47" t="str">
        <f t="shared" si="25"/>
        <v/>
      </c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</row>
    <row r="67" spans="1:102" ht="38.450000000000003" customHeight="1" x14ac:dyDescent="0.25">
      <c r="A67" s="30">
        <v>150</v>
      </c>
      <c r="B67" s="31">
        <v>63408</v>
      </c>
      <c r="C67" s="33" t="s">
        <v>78</v>
      </c>
      <c r="D67" s="50" t="s">
        <v>222</v>
      </c>
      <c r="E67" s="33" t="s">
        <v>223</v>
      </c>
      <c r="F67" s="33" t="s">
        <v>223</v>
      </c>
      <c r="G67" s="33"/>
      <c r="H67" s="30">
        <v>22</v>
      </c>
      <c r="I67" s="30">
        <f t="shared" si="26"/>
        <v>8.8000000000000007</v>
      </c>
      <c r="J67" s="30">
        <v>22</v>
      </c>
      <c r="K67" s="30">
        <f t="shared" si="27"/>
        <v>8.8000000000000007</v>
      </c>
      <c r="L67" s="30">
        <v>40</v>
      </c>
      <c r="M67" s="30">
        <f t="shared" si="28"/>
        <v>16</v>
      </c>
      <c r="N67" s="30">
        <v>20</v>
      </c>
      <c r="O67" s="30">
        <f t="shared" si="29"/>
        <v>12</v>
      </c>
      <c r="P67" s="30">
        <v>30</v>
      </c>
      <c r="Q67" s="30">
        <f t="shared" si="30"/>
        <v>18</v>
      </c>
      <c r="R67" s="30">
        <v>20</v>
      </c>
      <c r="S67" s="30">
        <f t="shared" si="16"/>
        <v>12</v>
      </c>
      <c r="T67" s="30">
        <f t="shared" si="31"/>
        <v>75.599999999999994</v>
      </c>
      <c r="U67" s="35"/>
      <c r="V67" s="35"/>
      <c r="W67" s="30">
        <f t="shared" si="32"/>
        <v>0</v>
      </c>
      <c r="X67" s="30">
        <v>2.5</v>
      </c>
      <c r="Y67" s="30">
        <f t="shared" si="22"/>
        <v>78.099999999999994</v>
      </c>
      <c r="Z67" s="36">
        <v>251603.39</v>
      </c>
      <c r="AA67" s="36">
        <f t="shared" si="23"/>
        <v>251603.39</v>
      </c>
      <c r="AB67" s="36">
        <v>125801.7</v>
      </c>
      <c r="AC67" s="38" t="s">
        <v>114</v>
      </c>
      <c r="AD67" s="38" t="s">
        <v>114</v>
      </c>
      <c r="AE67" s="38" t="s">
        <v>114</v>
      </c>
      <c r="AF67" s="38">
        <f t="shared" si="18"/>
        <v>62900.85</v>
      </c>
      <c r="AG67" s="38">
        <f t="shared" si="19"/>
        <v>44030.6</v>
      </c>
      <c r="AH67" s="38">
        <f t="shared" si="20"/>
        <v>18870.25</v>
      </c>
      <c r="AI67" s="38" t="s">
        <v>114</v>
      </c>
      <c r="AJ67" s="41">
        <v>125801.7</v>
      </c>
      <c r="AK67" s="47" t="str">
        <f t="shared" si="25"/>
        <v/>
      </c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</row>
    <row r="68" spans="1:102" ht="38.450000000000003" customHeight="1" x14ac:dyDescent="0.25">
      <c r="A68" s="35">
        <v>151</v>
      </c>
      <c r="B68" s="31">
        <v>63677</v>
      </c>
      <c r="C68" s="33" t="s">
        <v>90</v>
      </c>
      <c r="D68" s="50" t="s">
        <v>228</v>
      </c>
      <c r="E68" s="33" t="s">
        <v>229</v>
      </c>
      <c r="F68" s="33" t="s">
        <v>229</v>
      </c>
      <c r="G68" s="33"/>
      <c r="H68" s="30">
        <v>22</v>
      </c>
      <c r="I68" s="30">
        <f t="shared" si="26"/>
        <v>8.8000000000000007</v>
      </c>
      <c r="J68" s="30">
        <v>22</v>
      </c>
      <c r="K68" s="30">
        <f t="shared" si="27"/>
        <v>8.8000000000000007</v>
      </c>
      <c r="L68" s="30">
        <v>40</v>
      </c>
      <c r="M68" s="30">
        <f t="shared" si="28"/>
        <v>16</v>
      </c>
      <c r="N68" s="30">
        <v>20</v>
      </c>
      <c r="O68" s="30">
        <f t="shared" si="29"/>
        <v>12</v>
      </c>
      <c r="P68" s="30">
        <v>30</v>
      </c>
      <c r="Q68" s="30">
        <f t="shared" si="30"/>
        <v>18</v>
      </c>
      <c r="R68" s="30">
        <v>20</v>
      </c>
      <c r="S68" s="30">
        <f t="shared" si="16"/>
        <v>12</v>
      </c>
      <c r="T68" s="30">
        <f t="shared" si="31"/>
        <v>75.599999999999994</v>
      </c>
      <c r="U68" s="35"/>
      <c r="V68" s="35"/>
      <c r="W68" s="30">
        <f t="shared" si="32"/>
        <v>0</v>
      </c>
      <c r="X68" s="30">
        <v>2.5</v>
      </c>
      <c r="Y68" s="30">
        <f t="shared" si="22"/>
        <v>78.099999999999994</v>
      </c>
      <c r="Z68" s="36">
        <v>64293</v>
      </c>
      <c r="AA68" s="36">
        <f t="shared" si="23"/>
        <v>64293</v>
      </c>
      <c r="AB68" s="36">
        <v>32146.5</v>
      </c>
      <c r="AC68" s="38" t="s">
        <v>114</v>
      </c>
      <c r="AD68" s="38" t="s">
        <v>114</v>
      </c>
      <c r="AE68" s="38" t="s">
        <v>114</v>
      </c>
      <c r="AF68" s="38">
        <f t="shared" si="18"/>
        <v>16073.25</v>
      </c>
      <c r="AG68" s="38">
        <f t="shared" si="19"/>
        <v>11251.28</v>
      </c>
      <c r="AH68" s="38">
        <f t="shared" si="20"/>
        <v>4821.97</v>
      </c>
      <c r="AI68" s="38" t="s">
        <v>114</v>
      </c>
      <c r="AJ68" s="41">
        <v>32146.5</v>
      </c>
      <c r="AK68" s="47" t="str">
        <f t="shared" si="25"/>
        <v/>
      </c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</row>
    <row r="69" spans="1:102" ht="38.450000000000003" customHeight="1" x14ac:dyDescent="0.25">
      <c r="A69" s="30">
        <v>152</v>
      </c>
      <c r="B69" s="31">
        <v>63705</v>
      </c>
      <c r="C69" s="33" t="s">
        <v>92</v>
      </c>
      <c r="D69" s="50" t="s">
        <v>236</v>
      </c>
      <c r="E69" s="33" t="s">
        <v>237</v>
      </c>
      <c r="F69" s="33" t="s">
        <v>237</v>
      </c>
      <c r="G69" s="33"/>
      <c r="H69" s="30">
        <v>22</v>
      </c>
      <c r="I69" s="30">
        <f t="shared" si="26"/>
        <v>8.8000000000000007</v>
      </c>
      <c r="J69" s="30">
        <v>22</v>
      </c>
      <c r="K69" s="30">
        <f t="shared" si="27"/>
        <v>8.8000000000000007</v>
      </c>
      <c r="L69" s="30">
        <v>40</v>
      </c>
      <c r="M69" s="30">
        <f t="shared" si="28"/>
        <v>16</v>
      </c>
      <c r="N69" s="30">
        <v>30</v>
      </c>
      <c r="O69" s="30">
        <f t="shared" si="29"/>
        <v>18</v>
      </c>
      <c r="P69" s="30">
        <v>20</v>
      </c>
      <c r="Q69" s="30">
        <f t="shared" si="30"/>
        <v>12</v>
      </c>
      <c r="R69" s="30">
        <v>20</v>
      </c>
      <c r="S69" s="30">
        <f t="shared" si="16"/>
        <v>12</v>
      </c>
      <c r="T69" s="30">
        <f t="shared" si="31"/>
        <v>75.599999999999994</v>
      </c>
      <c r="U69" s="35"/>
      <c r="V69" s="35"/>
      <c r="W69" s="30">
        <f t="shared" si="32"/>
        <v>0</v>
      </c>
      <c r="X69" s="30">
        <v>2.5</v>
      </c>
      <c r="Y69" s="30">
        <f t="shared" si="22"/>
        <v>78.099999999999994</v>
      </c>
      <c r="Z69" s="36">
        <v>430715</v>
      </c>
      <c r="AA69" s="36">
        <f t="shared" si="23"/>
        <v>430715</v>
      </c>
      <c r="AB69" s="36">
        <v>200000</v>
      </c>
      <c r="AC69" s="38" t="s">
        <v>114</v>
      </c>
      <c r="AD69" s="38" t="s">
        <v>114</v>
      </c>
      <c r="AE69" s="38" t="s">
        <v>114</v>
      </c>
      <c r="AF69" s="38">
        <f t="shared" si="18"/>
        <v>100000</v>
      </c>
      <c r="AG69" s="38">
        <f t="shared" si="19"/>
        <v>70000</v>
      </c>
      <c r="AH69" s="38">
        <f t="shared" si="20"/>
        <v>30000</v>
      </c>
      <c r="AI69" s="38" t="s">
        <v>114</v>
      </c>
      <c r="AJ69" s="41">
        <v>200000</v>
      </c>
      <c r="AK69" s="47" t="str">
        <f t="shared" si="25"/>
        <v/>
      </c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</row>
    <row r="70" spans="1:102" ht="38.450000000000003" customHeight="1" x14ac:dyDescent="0.25">
      <c r="A70" s="30">
        <v>153</v>
      </c>
      <c r="B70" s="31">
        <v>62328</v>
      </c>
      <c r="C70" s="33" t="s">
        <v>38</v>
      </c>
      <c r="D70" s="50" t="s">
        <v>246</v>
      </c>
      <c r="E70" s="33" t="s">
        <v>247</v>
      </c>
      <c r="F70" s="33" t="s">
        <v>247</v>
      </c>
      <c r="G70" s="33"/>
      <c r="H70" s="30">
        <v>30</v>
      </c>
      <c r="I70" s="30">
        <f t="shared" si="26"/>
        <v>12</v>
      </c>
      <c r="J70" s="30">
        <v>15</v>
      </c>
      <c r="K70" s="30">
        <f t="shared" si="27"/>
        <v>6</v>
      </c>
      <c r="L70" s="30">
        <v>30</v>
      </c>
      <c r="M70" s="30">
        <f t="shared" si="28"/>
        <v>12</v>
      </c>
      <c r="N70" s="30">
        <v>30</v>
      </c>
      <c r="O70" s="30">
        <f t="shared" si="29"/>
        <v>18</v>
      </c>
      <c r="P70" s="30">
        <v>30</v>
      </c>
      <c r="Q70" s="30">
        <f t="shared" si="30"/>
        <v>18</v>
      </c>
      <c r="R70" s="30">
        <v>20</v>
      </c>
      <c r="S70" s="30">
        <f t="shared" ref="S70:S79" si="33">R70/100*60</f>
        <v>12</v>
      </c>
      <c r="T70" s="30">
        <f t="shared" si="31"/>
        <v>78</v>
      </c>
      <c r="U70" s="35"/>
      <c r="V70" s="35"/>
      <c r="W70" s="30">
        <f t="shared" si="32"/>
        <v>0</v>
      </c>
      <c r="X70" s="30">
        <v>0</v>
      </c>
      <c r="Y70" s="30">
        <f t="shared" si="22"/>
        <v>78</v>
      </c>
      <c r="Z70" s="36">
        <v>877392.09</v>
      </c>
      <c r="AA70" s="36">
        <f t="shared" si="23"/>
        <v>877392.09</v>
      </c>
      <c r="AB70" s="36">
        <v>250000</v>
      </c>
      <c r="AC70" s="38" t="s">
        <v>114</v>
      </c>
      <c r="AD70" s="38" t="s">
        <v>114</v>
      </c>
      <c r="AE70" s="38" t="s">
        <v>114</v>
      </c>
      <c r="AF70" s="38">
        <f t="shared" ref="AF70:AF75" si="34">AJ70*0.5</f>
        <v>100000</v>
      </c>
      <c r="AG70" s="38">
        <f t="shared" ref="AG70:AG75" si="35">AJ70*0.35</f>
        <v>70000</v>
      </c>
      <c r="AH70" s="38">
        <f t="shared" ref="AH70:AH75" si="36">AJ70-AF70-AG70</f>
        <v>30000</v>
      </c>
      <c r="AI70" s="38" t="s">
        <v>114</v>
      </c>
      <c r="AJ70" s="41">
        <v>200000</v>
      </c>
      <c r="AK70" s="47" t="str">
        <f t="shared" si="25"/>
        <v>Massimo concedibile in conformità alle previsioni di cui al paragrafo 3.5 del bando.</v>
      </c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</row>
    <row r="71" spans="1:102" ht="38.450000000000003" customHeight="1" x14ac:dyDescent="0.25">
      <c r="A71" s="30">
        <v>154</v>
      </c>
      <c r="B71" s="31">
        <v>63055</v>
      </c>
      <c r="C71" s="33" t="s">
        <v>67</v>
      </c>
      <c r="D71" s="50" t="s">
        <v>248</v>
      </c>
      <c r="E71" s="33" t="s">
        <v>249</v>
      </c>
      <c r="F71" s="33" t="s">
        <v>249</v>
      </c>
      <c r="G71" s="33"/>
      <c r="H71" s="30">
        <v>22</v>
      </c>
      <c r="I71" s="30">
        <f t="shared" si="26"/>
        <v>8.8000000000000007</v>
      </c>
      <c r="J71" s="30">
        <v>22</v>
      </c>
      <c r="K71" s="30">
        <f t="shared" si="27"/>
        <v>8.8000000000000007</v>
      </c>
      <c r="L71" s="30">
        <v>30</v>
      </c>
      <c r="M71" s="30">
        <f t="shared" si="28"/>
        <v>12</v>
      </c>
      <c r="N71" s="30">
        <v>30</v>
      </c>
      <c r="O71" s="30">
        <f t="shared" si="29"/>
        <v>18</v>
      </c>
      <c r="P71" s="30">
        <v>30</v>
      </c>
      <c r="Q71" s="30">
        <f t="shared" si="30"/>
        <v>18</v>
      </c>
      <c r="R71" s="30">
        <v>20</v>
      </c>
      <c r="S71" s="30">
        <f t="shared" si="33"/>
        <v>12</v>
      </c>
      <c r="T71" s="30">
        <f t="shared" si="31"/>
        <v>77.599999999999994</v>
      </c>
      <c r="U71" s="35"/>
      <c r="V71" s="35"/>
      <c r="W71" s="30">
        <f t="shared" si="32"/>
        <v>0</v>
      </c>
      <c r="X71" s="30">
        <v>0</v>
      </c>
      <c r="Y71" s="30">
        <f t="shared" si="22"/>
        <v>77.599999999999994</v>
      </c>
      <c r="Z71" s="36">
        <v>165560.91</v>
      </c>
      <c r="AA71" s="36">
        <f t="shared" si="23"/>
        <v>165560.91</v>
      </c>
      <c r="AB71" s="36">
        <v>82780.460000000006</v>
      </c>
      <c r="AC71" s="38" t="s">
        <v>114</v>
      </c>
      <c r="AD71" s="38" t="s">
        <v>114</v>
      </c>
      <c r="AE71" s="38" t="s">
        <v>114</v>
      </c>
      <c r="AF71" s="38">
        <f t="shared" si="34"/>
        <v>41390.230000000003</v>
      </c>
      <c r="AG71" s="38">
        <f t="shared" si="35"/>
        <v>28973.16</v>
      </c>
      <c r="AH71" s="38">
        <f t="shared" si="36"/>
        <v>12417.07</v>
      </c>
      <c r="AI71" s="38" t="s">
        <v>114</v>
      </c>
      <c r="AJ71" s="41">
        <v>82780.460000000006</v>
      </c>
      <c r="AK71" s="47" t="str">
        <f t="shared" si="25"/>
        <v/>
      </c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</row>
    <row r="72" spans="1:102" ht="38.450000000000003" customHeight="1" x14ac:dyDescent="0.25">
      <c r="A72" s="35">
        <v>155</v>
      </c>
      <c r="B72" s="31">
        <v>62917</v>
      </c>
      <c r="C72" s="33" t="s">
        <v>21</v>
      </c>
      <c r="D72" s="50" t="s">
        <v>252</v>
      </c>
      <c r="E72" s="33" t="s">
        <v>253</v>
      </c>
      <c r="F72" s="33" t="s">
        <v>253</v>
      </c>
      <c r="G72" s="33"/>
      <c r="H72" s="30">
        <v>15</v>
      </c>
      <c r="I72" s="30">
        <f t="shared" si="26"/>
        <v>6</v>
      </c>
      <c r="J72" s="30">
        <v>30</v>
      </c>
      <c r="K72" s="30">
        <f t="shared" si="27"/>
        <v>12</v>
      </c>
      <c r="L72" s="30">
        <v>40</v>
      </c>
      <c r="M72" s="30">
        <f t="shared" si="28"/>
        <v>16</v>
      </c>
      <c r="N72" s="30">
        <v>30</v>
      </c>
      <c r="O72" s="30">
        <f t="shared" si="29"/>
        <v>18</v>
      </c>
      <c r="P72" s="30">
        <v>20</v>
      </c>
      <c r="Q72" s="30">
        <f t="shared" si="30"/>
        <v>12</v>
      </c>
      <c r="R72" s="30">
        <v>20</v>
      </c>
      <c r="S72" s="30">
        <f t="shared" si="33"/>
        <v>12</v>
      </c>
      <c r="T72" s="30">
        <f t="shared" si="31"/>
        <v>76</v>
      </c>
      <c r="U72" s="35"/>
      <c r="V72" s="35"/>
      <c r="W72" s="30">
        <v>0</v>
      </c>
      <c r="X72" s="30">
        <v>0</v>
      </c>
      <c r="Y72" s="30">
        <f t="shared" si="22"/>
        <v>76</v>
      </c>
      <c r="Z72" s="36">
        <v>91626.9</v>
      </c>
      <c r="AA72" s="36">
        <f t="shared" si="23"/>
        <v>91626.9</v>
      </c>
      <c r="AB72" s="36">
        <v>45813.45</v>
      </c>
      <c r="AC72" s="38" t="s">
        <v>114</v>
      </c>
      <c r="AD72" s="38" t="s">
        <v>114</v>
      </c>
      <c r="AE72" s="38" t="s">
        <v>114</v>
      </c>
      <c r="AF72" s="38">
        <f t="shared" si="34"/>
        <v>22906.73</v>
      </c>
      <c r="AG72" s="38">
        <f t="shared" si="35"/>
        <v>16034.71</v>
      </c>
      <c r="AH72" s="38">
        <f t="shared" si="36"/>
        <v>6872.01</v>
      </c>
      <c r="AI72" s="38" t="s">
        <v>114</v>
      </c>
      <c r="AJ72" s="41">
        <v>45813.45</v>
      </c>
      <c r="AK72" s="47" t="str">
        <f t="shared" si="25"/>
        <v/>
      </c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</row>
    <row r="73" spans="1:102" ht="38.450000000000003" customHeight="1" x14ac:dyDescent="0.25">
      <c r="A73" s="30">
        <v>156</v>
      </c>
      <c r="B73" s="31">
        <v>63431</v>
      </c>
      <c r="C73" s="33" t="s">
        <v>27</v>
      </c>
      <c r="D73" s="50" t="s">
        <v>262</v>
      </c>
      <c r="E73" s="33" t="s">
        <v>263</v>
      </c>
      <c r="F73" s="33" t="s">
        <v>263</v>
      </c>
      <c r="G73" s="33"/>
      <c r="H73" s="30">
        <v>30</v>
      </c>
      <c r="I73" s="30">
        <f t="shared" si="26"/>
        <v>12</v>
      </c>
      <c r="J73" s="30">
        <v>15</v>
      </c>
      <c r="K73" s="30">
        <f t="shared" si="27"/>
        <v>6</v>
      </c>
      <c r="L73" s="30">
        <v>40</v>
      </c>
      <c r="M73" s="30">
        <f t="shared" si="28"/>
        <v>16</v>
      </c>
      <c r="N73" s="30">
        <v>20</v>
      </c>
      <c r="O73" s="30">
        <f t="shared" si="29"/>
        <v>12</v>
      </c>
      <c r="P73" s="30">
        <v>30</v>
      </c>
      <c r="Q73" s="30">
        <f t="shared" si="30"/>
        <v>18</v>
      </c>
      <c r="R73" s="30">
        <v>20</v>
      </c>
      <c r="S73" s="30">
        <f t="shared" si="33"/>
        <v>12</v>
      </c>
      <c r="T73" s="30">
        <f t="shared" si="31"/>
        <v>76</v>
      </c>
      <c r="U73" s="35"/>
      <c r="V73" s="35"/>
      <c r="W73" s="30">
        <v>0</v>
      </c>
      <c r="X73" s="30">
        <v>0</v>
      </c>
      <c r="Y73" s="30">
        <f t="shared" si="22"/>
        <v>76</v>
      </c>
      <c r="Z73" s="36">
        <v>98654.5</v>
      </c>
      <c r="AA73" s="36">
        <f t="shared" si="23"/>
        <v>98654.5</v>
      </c>
      <c r="AB73" s="36">
        <v>49327.25</v>
      </c>
      <c r="AC73" s="38" t="s">
        <v>114</v>
      </c>
      <c r="AD73" s="38" t="s">
        <v>114</v>
      </c>
      <c r="AE73" s="38" t="s">
        <v>114</v>
      </c>
      <c r="AF73" s="38">
        <f t="shared" si="34"/>
        <v>24663.63</v>
      </c>
      <c r="AG73" s="38">
        <f t="shared" si="35"/>
        <v>17264.54</v>
      </c>
      <c r="AH73" s="38">
        <f t="shared" si="36"/>
        <v>7399.08</v>
      </c>
      <c r="AI73" s="38" t="s">
        <v>114</v>
      </c>
      <c r="AJ73" s="41">
        <v>49327.25</v>
      </c>
      <c r="AK73" s="47" t="str">
        <f t="shared" si="25"/>
        <v/>
      </c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</row>
    <row r="74" spans="1:102" ht="38.450000000000003" customHeight="1" x14ac:dyDescent="0.25">
      <c r="A74" s="30">
        <v>157</v>
      </c>
      <c r="B74" s="31">
        <v>62538</v>
      </c>
      <c r="C74" s="33" t="s">
        <v>52</v>
      </c>
      <c r="D74" s="50" t="s">
        <v>264</v>
      </c>
      <c r="E74" s="33" t="s">
        <v>265</v>
      </c>
      <c r="F74" s="33" t="s">
        <v>265</v>
      </c>
      <c r="G74" s="33"/>
      <c r="H74" s="30">
        <v>15</v>
      </c>
      <c r="I74" s="30">
        <f t="shared" si="26"/>
        <v>6</v>
      </c>
      <c r="J74" s="30">
        <v>15</v>
      </c>
      <c r="K74" s="30">
        <f t="shared" si="27"/>
        <v>6</v>
      </c>
      <c r="L74" s="30">
        <v>40</v>
      </c>
      <c r="M74" s="30">
        <f t="shared" si="28"/>
        <v>16</v>
      </c>
      <c r="N74" s="30">
        <v>30</v>
      </c>
      <c r="O74" s="30">
        <f t="shared" si="29"/>
        <v>18</v>
      </c>
      <c r="P74" s="30">
        <v>30</v>
      </c>
      <c r="Q74" s="30">
        <f t="shared" si="30"/>
        <v>18</v>
      </c>
      <c r="R74" s="30">
        <v>20</v>
      </c>
      <c r="S74" s="30">
        <f t="shared" si="33"/>
        <v>12</v>
      </c>
      <c r="T74" s="30">
        <f t="shared" si="31"/>
        <v>76</v>
      </c>
      <c r="U74" s="35"/>
      <c r="V74" s="35"/>
      <c r="W74" s="30">
        <f t="shared" ref="W74:W79" si="37">+U74+V74</f>
        <v>0</v>
      </c>
      <c r="X74" s="30">
        <v>0</v>
      </c>
      <c r="Y74" s="30">
        <f t="shared" si="22"/>
        <v>76</v>
      </c>
      <c r="Z74" s="36">
        <v>176400</v>
      </c>
      <c r="AA74" s="36">
        <f t="shared" si="23"/>
        <v>176400</v>
      </c>
      <c r="AB74" s="36">
        <v>88200</v>
      </c>
      <c r="AC74" s="38" t="s">
        <v>114</v>
      </c>
      <c r="AD74" s="38" t="s">
        <v>114</v>
      </c>
      <c r="AE74" s="38" t="s">
        <v>114</v>
      </c>
      <c r="AF74" s="38">
        <f t="shared" si="34"/>
        <v>44100</v>
      </c>
      <c r="AG74" s="38">
        <f t="shared" si="35"/>
        <v>30870</v>
      </c>
      <c r="AH74" s="38">
        <f t="shared" si="36"/>
        <v>13230</v>
      </c>
      <c r="AI74" s="38" t="s">
        <v>114</v>
      </c>
      <c r="AJ74" s="41">
        <v>88200</v>
      </c>
      <c r="AK74" s="47" t="str">
        <f t="shared" si="25"/>
        <v/>
      </c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</row>
    <row r="75" spans="1:102" ht="38.450000000000003" customHeight="1" x14ac:dyDescent="0.25">
      <c r="A75" s="30">
        <v>158</v>
      </c>
      <c r="B75" s="31">
        <v>62572</v>
      </c>
      <c r="C75" s="33" t="s">
        <v>53</v>
      </c>
      <c r="D75" s="50" t="s">
        <v>256</v>
      </c>
      <c r="E75" s="33" t="s">
        <v>257</v>
      </c>
      <c r="F75" s="33" t="s">
        <v>257</v>
      </c>
      <c r="G75" s="33"/>
      <c r="H75" s="30">
        <v>30</v>
      </c>
      <c r="I75" s="30">
        <f t="shared" si="26"/>
        <v>12</v>
      </c>
      <c r="J75" s="30">
        <v>15</v>
      </c>
      <c r="K75" s="30">
        <f t="shared" si="27"/>
        <v>6</v>
      </c>
      <c r="L75" s="30">
        <v>40</v>
      </c>
      <c r="M75" s="30">
        <f t="shared" si="28"/>
        <v>16</v>
      </c>
      <c r="N75" s="30">
        <v>20</v>
      </c>
      <c r="O75" s="30">
        <f t="shared" si="29"/>
        <v>12</v>
      </c>
      <c r="P75" s="30">
        <v>30</v>
      </c>
      <c r="Q75" s="30">
        <f t="shared" si="30"/>
        <v>18</v>
      </c>
      <c r="R75" s="30">
        <v>20</v>
      </c>
      <c r="S75" s="30">
        <f t="shared" si="33"/>
        <v>12</v>
      </c>
      <c r="T75" s="30">
        <f t="shared" si="31"/>
        <v>76</v>
      </c>
      <c r="U75" s="35"/>
      <c r="V75" s="35"/>
      <c r="W75" s="30">
        <f t="shared" si="37"/>
        <v>0</v>
      </c>
      <c r="X75" s="30">
        <v>0</v>
      </c>
      <c r="Y75" s="30">
        <f t="shared" si="22"/>
        <v>76</v>
      </c>
      <c r="Z75" s="36">
        <v>1493200</v>
      </c>
      <c r="AA75" s="36">
        <f t="shared" si="23"/>
        <v>1493200</v>
      </c>
      <c r="AB75" s="36">
        <v>250000</v>
      </c>
      <c r="AC75" s="38" t="s">
        <v>114</v>
      </c>
      <c r="AD75" s="38" t="s">
        <v>114</v>
      </c>
      <c r="AE75" s="38" t="s">
        <v>114</v>
      </c>
      <c r="AF75" s="38">
        <f t="shared" si="34"/>
        <v>100000</v>
      </c>
      <c r="AG75" s="38">
        <f t="shared" si="35"/>
        <v>70000</v>
      </c>
      <c r="AH75" s="38">
        <f t="shared" si="36"/>
        <v>30000</v>
      </c>
      <c r="AI75" s="38" t="s">
        <v>114</v>
      </c>
      <c r="AJ75" s="41">
        <v>200000</v>
      </c>
      <c r="AK75" s="47" t="str">
        <f t="shared" si="25"/>
        <v>Massimo concedibile in conformità alle previsioni di cui al paragrafo 3.5 del bando.</v>
      </c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</row>
    <row r="76" spans="1:102" ht="38.450000000000003" customHeight="1" x14ac:dyDescent="0.25">
      <c r="A76" s="35">
        <v>159</v>
      </c>
      <c r="B76" s="31">
        <v>62892</v>
      </c>
      <c r="C76" s="33" t="s">
        <v>62</v>
      </c>
      <c r="D76" s="50" t="s">
        <v>250</v>
      </c>
      <c r="E76" s="33" t="s">
        <v>251</v>
      </c>
      <c r="F76" s="33" t="s">
        <v>251</v>
      </c>
      <c r="G76" s="33"/>
      <c r="H76" s="30">
        <v>30</v>
      </c>
      <c r="I76" s="30">
        <f t="shared" si="26"/>
        <v>12</v>
      </c>
      <c r="J76" s="30">
        <v>15</v>
      </c>
      <c r="K76" s="30">
        <f t="shared" si="27"/>
        <v>6</v>
      </c>
      <c r="L76" s="30">
        <v>40</v>
      </c>
      <c r="M76" s="30">
        <f t="shared" si="28"/>
        <v>16</v>
      </c>
      <c r="N76" s="30">
        <v>20</v>
      </c>
      <c r="O76" s="30">
        <f t="shared" si="29"/>
        <v>12</v>
      </c>
      <c r="P76" s="30">
        <v>30</v>
      </c>
      <c r="Q76" s="30">
        <f t="shared" si="30"/>
        <v>18</v>
      </c>
      <c r="R76" s="30">
        <v>20</v>
      </c>
      <c r="S76" s="30">
        <f t="shared" si="33"/>
        <v>12</v>
      </c>
      <c r="T76" s="30">
        <f t="shared" si="31"/>
        <v>76</v>
      </c>
      <c r="U76" s="35"/>
      <c r="V76" s="35"/>
      <c r="W76" s="30">
        <f t="shared" si="37"/>
        <v>0</v>
      </c>
      <c r="X76" s="30">
        <v>0</v>
      </c>
      <c r="Y76" s="30">
        <f t="shared" ref="Y76:Y79" si="38">X76+W76+T76</f>
        <v>76</v>
      </c>
      <c r="Z76" s="36">
        <v>183524.63</v>
      </c>
      <c r="AA76" s="36">
        <v>183524.63</v>
      </c>
      <c r="AB76" s="58">
        <v>79473.210000000006</v>
      </c>
      <c r="AC76" s="49"/>
      <c r="AD76" s="49"/>
      <c r="AE76" s="49"/>
      <c r="AF76" s="38">
        <f t="shared" ref="AF76:AF79" si="39">AJ76*0.5</f>
        <v>39736.61</v>
      </c>
      <c r="AG76" s="38">
        <f t="shared" ref="AG76:AG79" si="40">AJ76*0.35</f>
        <v>27815.62</v>
      </c>
      <c r="AH76" s="38">
        <f t="shared" ref="AH76:AH79" si="41">AJ76-AF76-AG76</f>
        <v>11920.98</v>
      </c>
      <c r="AI76" s="49"/>
      <c r="AJ76" s="59">
        <v>79473.210000000006</v>
      </c>
      <c r="AK76" s="54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</row>
    <row r="77" spans="1:102" ht="38.450000000000003" customHeight="1" x14ac:dyDescent="0.25">
      <c r="A77" s="30">
        <v>160</v>
      </c>
      <c r="B77" s="31">
        <v>63348</v>
      </c>
      <c r="C77" s="33" t="s">
        <v>77</v>
      </c>
      <c r="D77" s="50" t="s">
        <v>254</v>
      </c>
      <c r="E77" s="33" t="s">
        <v>255</v>
      </c>
      <c r="F77" s="33" t="s">
        <v>255</v>
      </c>
      <c r="G77" s="33"/>
      <c r="H77" s="30">
        <v>15</v>
      </c>
      <c r="I77" s="30">
        <f t="shared" si="26"/>
        <v>6</v>
      </c>
      <c r="J77" s="30">
        <v>15</v>
      </c>
      <c r="K77" s="30">
        <f t="shared" si="27"/>
        <v>6</v>
      </c>
      <c r="L77" s="30">
        <v>40</v>
      </c>
      <c r="M77" s="30">
        <f t="shared" si="28"/>
        <v>16</v>
      </c>
      <c r="N77" s="30">
        <v>30</v>
      </c>
      <c r="O77" s="30">
        <f t="shared" si="29"/>
        <v>18</v>
      </c>
      <c r="P77" s="30">
        <v>30</v>
      </c>
      <c r="Q77" s="30">
        <f t="shared" si="30"/>
        <v>18</v>
      </c>
      <c r="R77" s="30">
        <v>20</v>
      </c>
      <c r="S77" s="30">
        <f t="shared" si="33"/>
        <v>12</v>
      </c>
      <c r="T77" s="30">
        <f t="shared" si="31"/>
        <v>76</v>
      </c>
      <c r="U77" s="35"/>
      <c r="V77" s="35"/>
      <c r="W77" s="30">
        <f t="shared" si="37"/>
        <v>0</v>
      </c>
      <c r="X77" s="30">
        <v>0</v>
      </c>
      <c r="Y77" s="30">
        <f t="shared" si="38"/>
        <v>76</v>
      </c>
      <c r="Z77" s="36">
        <v>400370</v>
      </c>
      <c r="AA77" s="36">
        <v>400370</v>
      </c>
      <c r="AB77" s="36">
        <f t="shared" ref="AB77:AB79" si="42">Z77/2</f>
        <v>200185</v>
      </c>
      <c r="AC77" s="49"/>
      <c r="AD77" s="49"/>
      <c r="AE77" s="49"/>
      <c r="AF77" s="38">
        <f t="shared" si="39"/>
        <v>100000</v>
      </c>
      <c r="AG77" s="38">
        <f t="shared" si="40"/>
        <v>70000</v>
      </c>
      <c r="AH77" s="38">
        <f t="shared" si="41"/>
        <v>30000</v>
      </c>
      <c r="AI77" s="49"/>
      <c r="AJ77" s="52">
        <v>200000</v>
      </c>
      <c r="AK77" s="47" t="str">
        <f t="shared" si="25"/>
        <v>Massimo concedibile in conformità alle previsioni di cui al paragrafo 3.5 del bando.</v>
      </c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</row>
    <row r="78" spans="1:102" ht="38.450000000000003" customHeight="1" x14ac:dyDescent="0.25">
      <c r="A78" s="30">
        <v>161</v>
      </c>
      <c r="B78" s="31">
        <v>63428</v>
      </c>
      <c r="C78" s="33" t="s">
        <v>80</v>
      </c>
      <c r="D78" s="50" t="s">
        <v>258</v>
      </c>
      <c r="E78" s="33" t="s">
        <v>259</v>
      </c>
      <c r="F78" s="33" t="s">
        <v>259</v>
      </c>
      <c r="G78" s="33"/>
      <c r="H78" s="30">
        <v>15</v>
      </c>
      <c r="I78" s="30">
        <f t="shared" si="26"/>
        <v>6</v>
      </c>
      <c r="J78" s="30">
        <v>30</v>
      </c>
      <c r="K78" s="30">
        <f t="shared" si="27"/>
        <v>12</v>
      </c>
      <c r="L78" s="30">
        <v>40</v>
      </c>
      <c r="M78" s="30">
        <f t="shared" si="28"/>
        <v>16</v>
      </c>
      <c r="N78" s="30">
        <v>20</v>
      </c>
      <c r="O78" s="30">
        <f t="shared" si="29"/>
        <v>12</v>
      </c>
      <c r="P78" s="30">
        <v>30</v>
      </c>
      <c r="Q78" s="30">
        <f t="shared" si="30"/>
        <v>18</v>
      </c>
      <c r="R78" s="30">
        <v>20</v>
      </c>
      <c r="S78" s="30">
        <f t="shared" si="33"/>
        <v>12</v>
      </c>
      <c r="T78" s="30">
        <f t="shared" si="31"/>
        <v>76</v>
      </c>
      <c r="U78" s="35"/>
      <c r="V78" s="35"/>
      <c r="W78" s="30">
        <f t="shared" si="37"/>
        <v>0</v>
      </c>
      <c r="X78" s="30">
        <v>0</v>
      </c>
      <c r="Y78" s="30">
        <f t="shared" si="38"/>
        <v>76</v>
      </c>
      <c r="Z78" s="36">
        <v>124366.86</v>
      </c>
      <c r="AA78" s="36">
        <v>124366.86</v>
      </c>
      <c r="AB78" s="36">
        <f t="shared" si="42"/>
        <v>62183.43</v>
      </c>
      <c r="AC78" s="49"/>
      <c r="AD78" s="49"/>
      <c r="AE78" s="49"/>
      <c r="AF78" s="38">
        <f t="shared" si="39"/>
        <v>31091.72</v>
      </c>
      <c r="AG78" s="38">
        <f t="shared" si="40"/>
        <v>21764.2</v>
      </c>
      <c r="AH78" s="38">
        <f t="shared" si="41"/>
        <v>9327.51</v>
      </c>
      <c r="AI78" s="49"/>
      <c r="AJ78" s="36">
        <v>62183.43</v>
      </c>
      <c r="AK78" s="47" t="str">
        <f t="shared" si="25"/>
        <v/>
      </c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</row>
    <row r="79" spans="1:102" ht="38.450000000000003" customHeight="1" x14ac:dyDescent="0.25">
      <c r="A79" s="30">
        <v>162</v>
      </c>
      <c r="B79" s="31">
        <v>63514</v>
      </c>
      <c r="C79" s="33" t="s">
        <v>82</v>
      </c>
      <c r="D79" s="50" t="s">
        <v>260</v>
      </c>
      <c r="E79" s="33" t="s">
        <v>261</v>
      </c>
      <c r="F79" s="33" t="s">
        <v>261</v>
      </c>
      <c r="G79" s="33"/>
      <c r="H79" s="30">
        <v>30</v>
      </c>
      <c r="I79" s="30">
        <f t="shared" si="26"/>
        <v>12</v>
      </c>
      <c r="J79" s="30">
        <v>15</v>
      </c>
      <c r="K79" s="30">
        <f t="shared" si="27"/>
        <v>6</v>
      </c>
      <c r="L79" s="30">
        <v>40</v>
      </c>
      <c r="M79" s="30">
        <f t="shared" si="28"/>
        <v>16</v>
      </c>
      <c r="N79" s="30">
        <v>20</v>
      </c>
      <c r="O79" s="30">
        <f t="shared" si="29"/>
        <v>12</v>
      </c>
      <c r="P79" s="30">
        <v>30</v>
      </c>
      <c r="Q79" s="30">
        <f t="shared" si="30"/>
        <v>18</v>
      </c>
      <c r="R79" s="30">
        <v>20</v>
      </c>
      <c r="S79" s="30">
        <f t="shared" si="33"/>
        <v>12</v>
      </c>
      <c r="T79" s="30">
        <f t="shared" si="31"/>
        <v>76</v>
      </c>
      <c r="U79" s="35"/>
      <c r="V79" s="35"/>
      <c r="W79" s="30">
        <f t="shared" si="37"/>
        <v>0</v>
      </c>
      <c r="X79" s="30">
        <v>0</v>
      </c>
      <c r="Y79" s="30">
        <f t="shared" si="38"/>
        <v>76</v>
      </c>
      <c r="Z79" s="36">
        <v>390003.4</v>
      </c>
      <c r="AA79" s="36">
        <v>390003.4</v>
      </c>
      <c r="AB79" s="36">
        <f t="shared" si="42"/>
        <v>195001.7</v>
      </c>
      <c r="AC79" s="49"/>
      <c r="AD79" s="49"/>
      <c r="AE79" s="49"/>
      <c r="AF79" s="38">
        <f t="shared" si="39"/>
        <v>97500.85</v>
      </c>
      <c r="AG79" s="38">
        <f t="shared" si="40"/>
        <v>68250.600000000006</v>
      </c>
      <c r="AH79" s="38">
        <f t="shared" si="41"/>
        <v>29250.25</v>
      </c>
      <c r="AI79" s="49"/>
      <c r="AJ79" s="36">
        <v>195001.7</v>
      </c>
      <c r="AK79" s="47" t="str">
        <f t="shared" si="25"/>
        <v/>
      </c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</row>
    <row r="80" spans="1:102" ht="38.450000000000003" customHeight="1" x14ac:dyDescent="0.25">
      <c r="AF80" s="60"/>
      <c r="AG80" s="60"/>
      <c r="AH80" s="60"/>
      <c r="AI80" s="60"/>
      <c r="AJ80" s="8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</row>
    <row r="81" spans="29:102" ht="38.450000000000003" customHeight="1" x14ac:dyDescent="0.25">
      <c r="AC81" s="9"/>
      <c r="AD81" s="9"/>
      <c r="AE81" s="9"/>
      <c r="AF81" s="9"/>
      <c r="AG81" s="9"/>
      <c r="AH81" s="9"/>
      <c r="AI81" s="9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</row>
    <row r="82" spans="29:102" ht="38.450000000000003" customHeight="1" x14ac:dyDescent="0.25"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</row>
    <row r="83" spans="29:102" ht="38.450000000000003" customHeight="1" x14ac:dyDescent="0.25"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</row>
    <row r="84" spans="29:102" ht="38.450000000000003" customHeight="1" x14ac:dyDescent="0.25">
      <c r="AI84" s="10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</row>
    <row r="85" spans="29:102" ht="38.450000000000003" customHeight="1" x14ac:dyDescent="0.25">
      <c r="AI85" s="10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</row>
    <row r="86" spans="29:102" ht="38.450000000000003" customHeight="1" x14ac:dyDescent="0.25">
      <c r="AI86" s="10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</row>
    <row r="87" spans="29:102" ht="38.450000000000003" customHeight="1" x14ac:dyDescent="0.25"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</row>
  </sheetData>
  <mergeCells count="30">
    <mergeCell ref="L1:L3"/>
    <mergeCell ref="A1:C2"/>
    <mergeCell ref="H1:H3"/>
    <mergeCell ref="I1:I3"/>
    <mergeCell ref="J1:J3"/>
    <mergeCell ref="K1:K3"/>
    <mergeCell ref="Y1:Y3"/>
    <mergeCell ref="M1:M3"/>
    <mergeCell ref="N1:N3"/>
    <mergeCell ref="O1:O3"/>
    <mergeCell ref="P1:P3"/>
    <mergeCell ref="Q1:Q3"/>
    <mergeCell ref="R1:R3"/>
    <mergeCell ref="S1:S3"/>
    <mergeCell ref="T1:T3"/>
    <mergeCell ref="U1:V2"/>
    <mergeCell ref="W1:W2"/>
    <mergeCell ref="X1:X2"/>
    <mergeCell ref="AJ1:AJ3"/>
    <mergeCell ref="AC2:AC3"/>
    <mergeCell ref="AD2:AD3"/>
    <mergeCell ref="AE2:AE3"/>
    <mergeCell ref="AF2:AF3"/>
    <mergeCell ref="AG2:AG3"/>
    <mergeCell ref="AH2:AH3"/>
    <mergeCell ref="Z1:Z3"/>
    <mergeCell ref="AB1:AB3"/>
    <mergeCell ref="AC1:AE1"/>
    <mergeCell ref="AF1:AH1"/>
    <mergeCell ref="AI1:AI3"/>
  </mergeCells>
  <conditionalFormatting sqref="AB77:AB79 AB6:AB10 AB36:AB39 AB12:AB34 AB41:AB75">
    <cfRule type="cellIs" dxfId="1" priority="3" operator="greaterThan">
      <formula>200000</formula>
    </cfRule>
  </conditionalFormatting>
  <conditionalFormatting sqref="AJ4:AJ10 AJ77:AJ79 AJ41:AJ75 AJ36:AJ39 AJ12:AJ34">
    <cfRule type="cellIs" dxfId="0" priority="2" operator="greaterThan">
      <formula>200000</formula>
    </cfRule>
  </conditionalFormatting>
  <pageMargins left="0.25" right="0.25" top="0.75" bottom="0.7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 scorrimento</vt:lpstr>
      <vt:lpstr>'2 scorrimento'!Area_stampa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Simonetta  Biagioli</cp:lastModifiedBy>
  <cp:lastPrinted>2025-04-14T08:52:42Z</cp:lastPrinted>
  <dcterms:created xsi:type="dcterms:W3CDTF">2015-06-05T18:19:34Z</dcterms:created>
  <dcterms:modified xsi:type="dcterms:W3CDTF">2025-05-06T10:25:09Z</dcterms:modified>
</cp:coreProperties>
</file>